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00.0-预算简表" sheetId="1" r:id="rId1"/>
    <sheet name="00.1-汇总支出架构图" sheetId="2" r:id="rId2"/>
    <sheet name="00.2-各预算单位综合定额" sheetId="3" r:id="rId3"/>
    <sheet name="01-党政办公室" sheetId="4" r:id="rId4"/>
    <sheet name="02-1-1人力资源局" sheetId="5" r:id="rId5"/>
    <sheet name="02-01-02村居管委会" sheetId="6" r:id="rId6"/>
    <sheet name="02-02学区管委会" sheetId="7" r:id="rId7"/>
    <sheet name="03-经贸局" sheetId="8" r:id="rId8"/>
    <sheet name="04-1建设局" sheetId="9" r:id="rId9"/>
    <sheet name="05财政局" sheetId="10" r:id="rId10"/>
    <sheet name="10安监局" sheetId="11" r:id="rId11"/>
    <sheet name="06招商局" sheetId="12" r:id="rId12"/>
    <sheet name="09会计核算中心" sheetId="13" r:id="rId13"/>
    <sheet name="08投资服务中心" sheetId="14" r:id="rId14"/>
    <sheet name="派驻1-城管" sheetId="15" r:id="rId15"/>
    <sheet name="派驻1-市场局" sheetId="16" r:id="rId16"/>
    <sheet name="派驻1-消防" sheetId="17" r:id="rId17"/>
    <sheet name="派驻1-公安" sheetId="18" r:id="rId18"/>
    <sheet name="派驻1-生态" sheetId="19" r:id="rId19"/>
    <sheet name="派驻1-自然" sheetId="20" r:id="rId20"/>
    <sheet name="派驻1-税务" sheetId="21" r:id="rId21"/>
    <sheet name="派驻1-审计" sheetId="22" r:id="rId22"/>
    <sheet name="派驻1-纪工委" sheetId="23" r:id="rId23"/>
    <sheet name="Sheet1" sheetId="24" r:id="rId24"/>
    <sheet name="Sheet2" sheetId="25" r:id="rId25"/>
    <sheet name="Sheet3" sheetId="26" r:id="rId26"/>
    <sheet name="Sheet4" sheetId="27" r:id="rId27"/>
    <sheet name="Sheet5" sheetId="28" r:id="rId28"/>
    <sheet name="Sheet6" sheetId="29" r:id="rId29"/>
  </sheets>
  <definedNames/>
  <calcPr fullCalcOnLoad="1"/>
</workbook>
</file>

<file path=xl/sharedStrings.xml><?xml version="1.0" encoding="utf-8"?>
<sst xmlns="http://schemas.openxmlformats.org/spreadsheetml/2006/main" count="995" uniqueCount="727">
  <si>
    <r>
      <t>202</t>
    </r>
    <r>
      <rPr>
        <sz val="26"/>
        <rFont val="宋体"/>
        <family val="0"/>
      </rPr>
      <t>2年财政一般预算收支表</t>
    </r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</si>
  <si>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</si>
  <si>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</si>
  <si>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</si>
  <si>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</si>
  <si>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</si>
  <si>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</si>
  <si>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t>一、税收收入</t>
  </si>
  <si>
    <t>一、一般公共服务</t>
  </si>
  <si>
    <t xml:space="preserve">    增值税</t>
  </si>
  <si>
    <r>
      <t>政府办公厅</t>
    </r>
    <r>
      <rPr>
        <sz val="12"/>
        <rFont val="仿宋"/>
        <family val="3"/>
      </rPr>
      <t>(</t>
    </r>
    <r>
      <rPr>
        <sz val="12"/>
        <rFont val="仿宋"/>
        <family val="3"/>
      </rPr>
      <t>室</t>
    </r>
    <r>
      <rPr>
        <sz val="12"/>
        <rFont val="仿宋"/>
        <family val="3"/>
      </rPr>
      <t>)</t>
    </r>
    <r>
      <rPr>
        <sz val="12"/>
        <rFont val="仿宋"/>
        <family val="3"/>
      </rPr>
      <t>及相关机构事务</t>
    </r>
  </si>
  <si>
    <t xml:space="preserve">    企业所得税</t>
  </si>
  <si>
    <t>发展与改革事务</t>
  </si>
  <si>
    <t xml:space="preserve">    个人所得税</t>
  </si>
  <si>
    <t>统计信息事务</t>
  </si>
  <si>
    <t xml:space="preserve">    城市维护建设税</t>
  </si>
  <si>
    <t>财政事务</t>
  </si>
  <si>
    <t xml:space="preserve">    房产税</t>
  </si>
  <si>
    <t>税收事务</t>
  </si>
  <si>
    <t xml:space="preserve">    印花税</t>
  </si>
  <si>
    <t>审计事务</t>
  </si>
  <si>
    <t xml:space="preserve">    城镇土地使用税</t>
  </si>
  <si>
    <t>纪检监察事务</t>
  </si>
  <si>
    <t xml:space="preserve">    土地增值税</t>
  </si>
  <si>
    <t>商贸事务</t>
  </si>
  <si>
    <t xml:space="preserve">    车船税</t>
  </si>
  <si>
    <t>档案事务</t>
  </si>
  <si>
    <t xml:space="preserve">    环保税</t>
  </si>
  <si>
    <t>市场监督管理事务</t>
  </si>
  <si>
    <t xml:space="preserve">    契税</t>
  </si>
  <si>
    <t>群众团体事务</t>
  </si>
  <si>
    <t>其他共产党事务支出</t>
  </si>
  <si>
    <t>四、公共安全</t>
  </si>
  <si>
    <t>二、非税收入</t>
  </si>
  <si>
    <t>五、教育支出</t>
  </si>
  <si>
    <t xml:space="preserve">    国有资本经营收入</t>
  </si>
  <si>
    <t>六、科学技术</t>
  </si>
  <si>
    <t xml:space="preserve">    国有资源（资产）有偿使用收入</t>
  </si>
  <si>
    <t>七、文化体育与传媒</t>
  </si>
  <si>
    <t xml:space="preserve">    其他收入</t>
  </si>
  <si>
    <t>八、社会保障和就业</t>
  </si>
  <si>
    <t xml:space="preserve">   人力资源事务</t>
  </si>
  <si>
    <t>民政管理事务</t>
  </si>
  <si>
    <t>行政事业单位养老支出</t>
  </si>
  <si>
    <t>就业</t>
  </si>
  <si>
    <t xml:space="preserve">   抚恤</t>
  </si>
  <si>
    <t xml:space="preserve">   社会福利</t>
  </si>
  <si>
    <t xml:space="preserve">   残疾人事业</t>
  </si>
  <si>
    <t xml:space="preserve">   最低生活保障</t>
  </si>
  <si>
    <t xml:space="preserve">   特困人员救助供养</t>
  </si>
  <si>
    <t xml:space="preserve">   财政对基本养老保险基金的补助</t>
  </si>
  <si>
    <t xml:space="preserve">   退役军人管理事务</t>
  </si>
  <si>
    <t>十、卫生健康</t>
  </si>
  <si>
    <t>十一、节能环保</t>
  </si>
  <si>
    <t>十二、城乡社区事务</t>
  </si>
  <si>
    <t xml:space="preserve">   城乡社区管理事务</t>
  </si>
  <si>
    <t xml:space="preserve">   城乡社区规划与管理</t>
  </si>
  <si>
    <t xml:space="preserve">   城乡社区公共设施</t>
  </si>
  <si>
    <t xml:space="preserve">   城乡社区环境卫生</t>
  </si>
  <si>
    <t>十三、农林水事务</t>
  </si>
  <si>
    <t xml:space="preserve">   农业</t>
  </si>
  <si>
    <t xml:space="preserve">   农村综合改革</t>
  </si>
  <si>
    <t>十五、商业服务业支出</t>
  </si>
  <si>
    <t>十八、援助其他地区支出</t>
  </si>
  <si>
    <t>十九、自然资源海洋气象等支出</t>
  </si>
  <si>
    <t>二十、住房保障支出</t>
  </si>
  <si>
    <t>二十三、灾害防治及应急管理支出</t>
  </si>
  <si>
    <t xml:space="preserve">   应急事物管理（安全生产）</t>
  </si>
  <si>
    <t xml:space="preserve">   消防事物</t>
  </si>
  <si>
    <t>二十七、债务还本支出</t>
  </si>
  <si>
    <t>二十八、债务付息支出（政府债券）</t>
  </si>
  <si>
    <t>收入合计</t>
  </si>
  <si>
    <t>一般预算支出合计</t>
  </si>
  <si>
    <t>上年结转结余资金</t>
  </si>
  <si>
    <t>转移性收入</t>
  </si>
  <si>
    <t>转移性支出</t>
  </si>
  <si>
    <t>收入总计</t>
  </si>
  <si>
    <t>支出总计</t>
  </si>
  <si>
    <t>2022年本级财力安排支出情况表</t>
  </si>
  <si>
    <t>本级财力安排支出</t>
  </si>
  <si>
    <t>2022年预算二下数</t>
  </si>
  <si>
    <t>2022年预算二上数</t>
  </si>
  <si>
    <t>2022年预算一下数</t>
  </si>
  <si>
    <t>2022年预算一上数</t>
  </si>
  <si>
    <t>2021年预算数</t>
  </si>
  <si>
    <t xml:space="preserve">一、基本支出 </t>
  </si>
  <si>
    <t>（一）人员工资奖金类</t>
  </si>
  <si>
    <t xml:space="preserve">   1、工资类</t>
  </si>
  <si>
    <t xml:space="preserve">      其中：机关</t>
  </si>
  <si>
    <t xml:space="preserve">            教师</t>
  </si>
  <si>
    <t xml:space="preserve">   2、一次性奖励</t>
  </si>
  <si>
    <t xml:space="preserve">      其中：机关一次性奖励</t>
  </si>
  <si>
    <t xml:space="preserve">            教师一次性奖励</t>
  </si>
  <si>
    <t xml:space="preserve">   3、购买服务人员经费</t>
  </si>
  <si>
    <t xml:space="preserve">   4、基本增资补资</t>
  </si>
  <si>
    <t>人力60万，学校400万</t>
  </si>
  <si>
    <t xml:space="preserve">   5、机构改革增资补资</t>
  </si>
  <si>
    <t xml:space="preserve">   6、招商、秸秆禁烧奖励</t>
  </si>
  <si>
    <t xml:space="preserve">   7、机关事业单位职业年金补缴</t>
  </si>
  <si>
    <t>（二）在职人员定额公务经费</t>
  </si>
  <si>
    <t xml:space="preserve">   1、综合定额公务经费</t>
  </si>
  <si>
    <t>机关在编人员7000元/人</t>
  </si>
  <si>
    <t xml:space="preserve">   2、生均公用经费</t>
  </si>
  <si>
    <t xml:space="preserve">   3、机关会议培训费</t>
  </si>
  <si>
    <t>在编人员1000元/人，含教师</t>
  </si>
  <si>
    <t xml:space="preserve">   4、公务交通补贴</t>
  </si>
  <si>
    <t>公务员</t>
  </si>
  <si>
    <t xml:space="preserve">   5、车辆运行费</t>
  </si>
  <si>
    <t>二、社会发展局（村居）民生类</t>
  </si>
  <si>
    <t xml:space="preserve">    1、社会发展局（村居）</t>
  </si>
  <si>
    <t>不含疫情防控、征地拆迁</t>
  </si>
  <si>
    <t xml:space="preserve">    2、其他社会事务管理费</t>
  </si>
  <si>
    <t xml:space="preserve">    3、疫情防控</t>
  </si>
  <si>
    <t>三、总公司</t>
  </si>
  <si>
    <t>四、新城投</t>
  </si>
  <si>
    <t>五、内设部门运转等项目资金合计</t>
  </si>
  <si>
    <t xml:space="preserve">    1、党政办公室</t>
  </si>
  <si>
    <t xml:space="preserve">    2、社会发展局（人力局）</t>
  </si>
  <si>
    <t xml:space="preserve">    3、社会发展局（教育工委）</t>
  </si>
  <si>
    <t xml:space="preserve">    4、经贸发展局</t>
  </si>
  <si>
    <t xml:space="preserve">    5、财政局</t>
  </si>
  <si>
    <t>含人行业务费20万/年；从党政办调入200万综治中心维修维护建设项目作为资本注入；30万预算一体化系统费用</t>
  </si>
  <si>
    <t xml:space="preserve">    6、招商局</t>
  </si>
  <si>
    <t xml:space="preserve">    7、安监局</t>
  </si>
  <si>
    <t xml:space="preserve">    8、会计核算中心</t>
  </si>
  <si>
    <t xml:space="preserve">    9、投资服务中心</t>
  </si>
  <si>
    <t xml:space="preserve">    10、审计部门</t>
  </si>
  <si>
    <t>六、派出部门运转等项目资金合计</t>
  </si>
  <si>
    <t xml:space="preserve">    1、城管分局</t>
  </si>
  <si>
    <t xml:space="preserve">    2、市场监督局</t>
  </si>
  <si>
    <t xml:space="preserve">    3、消防大队</t>
  </si>
  <si>
    <t xml:space="preserve">    4、公安分局</t>
  </si>
  <si>
    <t xml:space="preserve">    5、生态环境分局</t>
  </si>
  <si>
    <t xml:space="preserve">    6、自然资源和规划分局</t>
  </si>
  <si>
    <t xml:space="preserve">    7、税务分局</t>
  </si>
  <si>
    <t xml:space="preserve">    8、纪监工委</t>
  </si>
  <si>
    <t>七、债务支出</t>
  </si>
  <si>
    <t xml:space="preserve">   1、本级债券付息</t>
  </si>
  <si>
    <t xml:space="preserve">   2、隐债化解</t>
  </si>
  <si>
    <t xml:space="preserve">   3、债券还本</t>
  </si>
  <si>
    <t>小计</t>
  </si>
  <si>
    <t>八、企业政策兑现</t>
  </si>
  <si>
    <t xml:space="preserve">   1、经贸政策兑现</t>
  </si>
  <si>
    <t xml:space="preserve">   2、土地使用税相关</t>
  </si>
  <si>
    <t xml:space="preserve">   3、垦地合作</t>
  </si>
  <si>
    <t>面积预测3810平方米</t>
  </si>
  <si>
    <t xml:space="preserve">   4、产业发展基金</t>
  </si>
  <si>
    <t>九、基建类</t>
  </si>
  <si>
    <t>十、土地拆迁类</t>
  </si>
  <si>
    <t>十一、土地报批类</t>
  </si>
  <si>
    <t>总计</t>
  </si>
  <si>
    <t>序号</t>
  </si>
  <si>
    <t>部门(单位、项目类别、项目名称)</t>
  </si>
  <si>
    <t>总额数</t>
  </si>
  <si>
    <t>人员类</t>
  </si>
  <si>
    <t>公用经费类</t>
  </si>
  <si>
    <t>专项资金</t>
  </si>
  <si>
    <t>党政办</t>
  </si>
  <si>
    <t>1-1</t>
  </si>
  <si>
    <t>——党政办</t>
  </si>
  <si>
    <t>1-2</t>
  </si>
  <si>
    <t>——工会</t>
  </si>
  <si>
    <t>社会局</t>
  </si>
  <si>
    <t>2-1</t>
  </si>
  <si>
    <t>——人力资源</t>
  </si>
  <si>
    <t>2-2</t>
  </si>
  <si>
    <t>——村居</t>
  </si>
  <si>
    <t>2-3</t>
  </si>
  <si>
    <t>——小学</t>
  </si>
  <si>
    <t>生均经费41.3万元</t>
  </si>
  <si>
    <t>2-4</t>
  </si>
  <si>
    <t>——幼儿园</t>
  </si>
  <si>
    <t>2-5</t>
  </si>
  <si>
    <t>——实验中学</t>
  </si>
  <si>
    <t>生均经费23.51万元</t>
  </si>
  <si>
    <t>经贸局</t>
  </si>
  <si>
    <t>建设局</t>
  </si>
  <si>
    <t>财政局</t>
  </si>
  <si>
    <t>安监局</t>
  </si>
  <si>
    <t>招商局</t>
  </si>
  <si>
    <t>会计核算中心</t>
  </si>
  <si>
    <t>投资服务中心</t>
  </si>
  <si>
    <t>审计</t>
  </si>
  <si>
    <t>累计数</t>
  </si>
  <si>
    <t>城管</t>
  </si>
  <si>
    <t>市场</t>
  </si>
  <si>
    <t>消防</t>
  </si>
  <si>
    <t>公安</t>
  </si>
  <si>
    <t>生态</t>
  </si>
  <si>
    <t>自然</t>
  </si>
  <si>
    <t>税务</t>
  </si>
  <si>
    <t>纪委</t>
  </si>
  <si>
    <t>合计数</t>
  </si>
  <si>
    <t>同比增减（%）</t>
  </si>
  <si>
    <t>2021年1-9月执行数</t>
  </si>
  <si>
    <t>2020年执行数</t>
  </si>
  <si>
    <t xml:space="preserve">        区内楼宇物业服务费</t>
  </si>
  <si>
    <t>收费标准3元/平方米/月，管委会大楼24000平方米，AB楼11533平方米</t>
  </si>
  <si>
    <t xml:space="preserve">        区内楼宇水电费</t>
  </si>
  <si>
    <t>改名称为水电费及标准化补差</t>
  </si>
  <si>
    <t xml:space="preserve">        政府采购工作经费</t>
  </si>
  <si>
    <t>原项目356.57万元，需拆分为三项：一是政府采购（116.57万用于设备采购，36万购车两辆）；二是购车附加费4万；三是200万综治中心维修维护建设，该项目作为资本注入列入财政局项目中。总数维持二上数不变。</t>
  </si>
  <si>
    <t xml:space="preserve">        购车附加费</t>
  </si>
  <si>
    <t xml:space="preserve">        政务招待费</t>
  </si>
  <si>
    <t xml:space="preserve">        学习考察经费</t>
  </si>
  <si>
    <t xml:space="preserve">        法制经费</t>
  </si>
  <si>
    <t xml:space="preserve">        机关事务管理工作经费</t>
  </si>
  <si>
    <r>
      <t>主要包括体检12.16万，综合协调5万，机关事务2.84万，</t>
    </r>
    <r>
      <rPr>
        <sz val="11"/>
        <rFont val="仿宋"/>
        <family val="3"/>
      </rPr>
      <t>体检标准580元提升到680元。人数220个。</t>
    </r>
  </si>
  <si>
    <t xml:space="preserve">        网络运行费用</t>
  </si>
  <si>
    <t xml:space="preserve">        保安费用</t>
  </si>
  <si>
    <t>合同价17.3万</t>
  </si>
  <si>
    <t xml:space="preserve">        食堂费用</t>
  </si>
  <si>
    <t xml:space="preserve">        村集体经济工作费</t>
  </si>
  <si>
    <t xml:space="preserve">        群团工作经费</t>
  </si>
  <si>
    <t xml:space="preserve">        关工委工作经费</t>
  </si>
  <si>
    <t xml:space="preserve">        老干部工作经费</t>
  </si>
  <si>
    <t xml:space="preserve">        扫黑除恶专项斗争经费</t>
  </si>
  <si>
    <t xml:space="preserve">        综治工作经费</t>
  </si>
  <si>
    <t xml:space="preserve">        机要保密工作经费</t>
  </si>
  <si>
    <t>大会议系统，20多万元</t>
  </si>
  <si>
    <t xml:space="preserve">        党建工作经费</t>
  </si>
  <si>
    <t xml:space="preserve">        司法工作经费</t>
  </si>
  <si>
    <t xml:space="preserve">        文明养犬工作经费</t>
  </si>
  <si>
    <t xml:space="preserve">        值班补助</t>
  </si>
  <si>
    <t xml:space="preserve">        宣传工作经费</t>
  </si>
  <si>
    <t xml:space="preserve">        档案工作经费</t>
  </si>
  <si>
    <t xml:space="preserve">        驻村工作经费</t>
  </si>
  <si>
    <t>原扶贫工作经费，原标准1900元/月/人，现2400元/人</t>
  </si>
  <si>
    <t xml:space="preserve">        反恐工作经费</t>
  </si>
  <si>
    <t xml:space="preserve">        目标考核工作经费</t>
  </si>
  <si>
    <t xml:space="preserve">        禁毒工作经费</t>
  </si>
  <si>
    <t xml:space="preserve">        房屋租赁费</t>
  </si>
  <si>
    <t>新增，与新城投签订，有合同依据</t>
  </si>
  <si>
    <t xml:space="preserve">        人才工作经费</t>
  </si>
  <si>
    <t>新增，市里下的文件需要设立专项经费</t>
  </si>
  <si>
    <t xml:space="preserve">        体检经费</t>
  </si>
  <si>
    <t xml:space="preserve">        综合协调费用</t>
  </si>
  <si>
    <t>临时追加项目149350</t>
  </si>
  <si>
    <t xml:space="preserve">        妇女人均一元钱</t>
  </si>
  <si>
    <t xml:space="preserve">        食堂燃气及餐厨具添置</t>
  </si>
  <si>
    <t xml:space="preserve">        车辆保险经费</t>
  </si>
  <si>
    <t xml:space="preserve">        职工福利费</t>
  </si>
  <si>
    <t xml:space="preserve">春节、中秋福利:1500元/人*150人=225000元；
电影卡、蛋糕卡:600元/人*150人=90000元；
职工住院慰问：1000元/人*22人=22000元；      退休人员慰问：600元/人*11人=6600元；
生育结婚慰问:600元/人*14人=8400元；
困难职工慰问：600元/人*6人=3600元；
援疆扶贫套餐：148人*198=29304元
网络扶贫套餐：147人*150=22050元
抗疫扶贫套餐：128人*300=38400元
茶叶费用：120000元   小计：565354元（3个扶贫项目是非日常项目）
            </t>
  </si>
  <si>
    <t xml:space="preserve">        女职工卫生保护用品经费</t>
  </si>
  <si>
    <t>卫生保护费：960元/人*49人=47040元；
两癌筛查(2021年46人): 12890 元。
小计: 59930 元</t>
  </si>
  <si>
    <t xml:space="preserve">        职工文体活动经费</t>
  </si>
  <si>
    <t>送春联：5000元
健步走（包含600元服装券）：108000元
看电影：50*150*2次=15000元
春秋游：15000元（80人）
迎新春文体活动：50000元
小计：193000元</t>
  </si>
  <si>
    <t xml:space="preserve">        职工家庭困难或因病因事慰问经费</t>
  </si>
  <si>
    <t xml:space="preserve">        职工春游、秋游、看定影等集体活动经费</t>
  </si>
  <si>
    <t xml:space="preserve">        其他经费</t>
  </si>
  <si>
    <t xml:space="preserve">        女职工两癌筛查经费</t>
  </si>
  <si>
    <t>项目支出预算明细表（社会发展局）</t>
  </si>
  <si>
    <t>2021年执行数</t>
  </si>
  <si>
    <t>社会发展局</t>
  </si>
  <si>
    <t xml:space="preserve">        人力资源和社会保障经费</t>
  </si>
  <si>
    <t xml:space="preserve">        文化恵民工程</t>
  </si>
  <si>
    <t xml:space="preserve">        文化体育经费</t>
  </si>
  <si>
    <t xml:space="preserve">        2022年城乡居民养老保险</t>
  </si>
  <si>
    <t xml:space="preserve">        原公益性岗位、特岗、退役安置士兵</t>
  </si>
  <si>
    <t>公益性40万，退役士兵20万，“老字号"人员补助100万</t>
  </si>
  <si>
    <t xml:space="preserve">        “两场”经费</t>
  </si>
  <si>
    <t xml:space="preserve">        购买服务人员</t>
  </si>
  <si>
    <t xml:space="preserve">        2022年机关人员薪酬增资预留</t>
  </si>
  <si>
    <t>独生子女0.5万元，奖励金400万，招商引资秸秆60万，其他60万</t>
  </si>
  <si>
    <t xml:space="preserve">        机构改革增资补资金</t>
  </si>
  <si>
    <t>需要新增</t>
  </si>
  <si>
    <t xml:space="preserve">        机关事业单位职业年金补缴</t>
  </si>
  <si>
    <t xml:space="preserve">        国企退休化改革人事管理工作经费</t>
  </si>
  <si>
    <t>合计数37.7万</t>
  </si>
  <si>
    <t xml:space="preserve">        红十字会工作经费</t>
  </si>
  <si>
    <t xml:space="preserve">        人才工作</t>
  </si>
  <si>
    <t xml:space="preserve">        就业创业工作经费</t>
  </si>
  <si>
    <t xml:space="preserve">        劳动保障工作经费</t>
  </si>
  <si>
    <t xml:space="preserve">        退休人员支出</t>
  </si>
  <si>
    <t xml:space="preserve">        人事管理经费</t>
  </si>
  <si>
    <t xml:space="preserve">        机关学习培训</t>
  </si>
  <si>
    <t xml:space="preserve">        综合文化服务中心建设</t>
  </si>
  <si>
    <t xml:space="preserve">        "老字号"人员补助</t>
  </si>
  <si>
    <t>——村居管理委员会</t>
  </si>
  <si>
    <t xml:space="preserve">        部门工作经费（社会事务办、卫计办、财经办等）</t>
  </si>
  <si>
    <t>6个部门，每个部门5万</t>
  </si>
  <si>
    <t xml:space="preserve">        通讯费</t>
  </si>
  <si>
    <t xml:space="preserve">        林巷村部租赁费用</t>
  </si>
  <si>
    <t xml:space="preserve">        专项活动培训、村（社区）负责人培训</t>
  </si>
  <si>
    <t xml:space="preserve">        村干部工资、养老、医疗、意外保险等费用</t>
  </si>
  <si>
    <t>该项目原名称“村、社区干部工资、养老、医疗、意外保险等费用”二上数275万，需分村、社区两个项目核算，总金额不变。</t>
  </si>
  <si>
    <t xml:space="preserve">        社区工资、养老、医疗、意外保险等费用</t>
  </si>
  <si>
    <t xml:space="preserve">        村、社区干部绩效</t>
  </si>
  <si>
    <t>新增10个后备村干部，另全员村干部按文件绩效上浮</t>
  </si>
  <si>
    <t xml:space="preserve">        村级组织运转经费</t>
  </si>
  <si>
    <t xml:space="preserve">        社区为民服务专项经费</t>
  </si>
  <si>
    <t xml:space="preserve">        工会管理及服务费</t>
  </si>
  <si>
    <t xml:space="preserve">        村级党建类经费</t>
  </si>
  <si>
    <t xml:space="preserve">        节日慰问经费</t>
  </si>
  <si>
    <t xml:space="preserve">        城市低保资金</t>
  </si>
  <si>
    <t xml:space="preserve">        困难人员救助</t>
  </si>
  <si>
    <t>原名困难群众救助等合并项目</t>
  </si>
  <si>
    <t xml:space="preserve">        贫困残疾人康复</t>
  </si>
  <si>
    <t>包括残疾人药补、儿童残疾人</t>
  </si>
  <si>
    <t xml:space="preserve">        养老服务和智慧养老</t>
  </si>
  <si>
    <t>原项目名称为养老机构运营补贴</t>
  </si>
  <si>
    <t xml:space="preserve">        残疾人项目类经费</t>
  </si>
  <si>
    <t>残疾人护理补贴</t>
  </si>
  <si>
    <t xml:space="preserve">        退役军人工作经费（含优抚）</t>
  </si>
  <si>
    <t>优抚大类合并项目</t>
  </si>
  <si>
    <t xml:space="preserve">        社会工作者、村级防疫员、屠宰场检疫员工资</t>
  </si>
  <si>
    <t>原名村居发放类工资</t>
  </si>
  <si>
    <t xml:space="preserve">        三社联动工作经费</t>
  </si>
  <si>
    <t xml:space="preserve">        秸秆禁烧工作经费</t>
  </si>
  <si>
    <t xml:space="preserve">        瘦肉精检测试纸</t>
  </si>
  <si>
    <t xml:space="preserve">        奶牛无害化处理资金</t>
  </si>
  <si>
    <t xml:space="preserve">        农林水利及安全生产工作经费</t>
  </si>
  <si>
    <t>原名农林水利抗灾救灾工作经费5万，安全生产8万</t>
  </si>
  <si>
    <t xml:space="preserve">        创建森林城市经费</t>
  </si>
  <si>
    <t xml:space="preserve">        一事一议区级配套资金</t>
  </si>
  <si>
    <t xml:space="preserve">        文明创建、人居环境整治工作经费</t>
  </si>
  <si>
    <t>原是文明创建170万，人居环境整治工作经费50万，人居环境工程款180万</t>
  </si>
  <si>
    <t xml:space="preserve">        优质农作物（水稻）种植补贴</t>
  </si>
  <si>
    <t>新增</t>
  </si>
  <si>
    <t xml:space="preserve">        审计评估费用</t>
  </si>
  <si>
    <t>2022年村审计评估使用</t>
  </si>
  <si>
    <t xml:space="preserve">        土地征迁经费</t>
  </si>
  <si>
    <t>想二上进行调整</t>
  </si>
  <si>
    <t xml:space="preserve">        国防动员训练宣传经费</t>
  </si>
  <si>
    <t xml:space="preserve">        信访维稳经费</t>
  </si>
  <si>
    <t xml:space="preserve">        卫健奖补资金</t>
  </si>
  <si>
    <t xml:space="preserve">        免费婚前健康检查</t>
  </si>
  <si>
    <t xml:space="preserve">        出生缺陷筛查项目</t>
  </si>
  <si>
    <t xml:space="preserve">        预防性体检（健康证）</t>
  </si>
  <si>
    <t xml:space="preserve">        病媒生物防制</t>
  </si>
  <si>
    <t>需要扩充项目库</t>
  </si>
  <si>
    <t xml:space="preserve">        城乡居民医疗保险区级配套</t>
  </si>
  <si>
    <t>含新农合扩充部分</t>
  </si>
  <si>
    <t xml:space="preserve">        基本公共卫生服务经费</t>
  </si>
  <si>
    <t>需要调预算金额，核对科目2050203</t>
  </si>
  <si>
    <t xml:space="preserve">        基层医疗机构标准化建设</t>
  </si>
  <si>
    <t>市区两级5:5，6个卫生室20万</t>
  </si>
  <si>
    <t xml:space="preserve">        政策性农业保险</t>
  </si>
  <si>
    <t xml:space="preserve">        新冠肺炎疫情防控经费</t>
  </si>
  <si>
    <t xml:space="preserve">        脱贫攻坚及乡村振兴</t>
  </si>
  <si>
    <t>新增检查项目</t>
  </si>
  <si>
    <t xml:space="preserve">        智医助理项目</t>
  </si>
  <si>
    <t xml:space="preserve">        职业健康</t>
  </si>
  <si>
    <t xml:space="preserve">        卫生监督工作经费</t>
  </si>
  <si>
    <t xml:space="preserve">        医疗机构正版软件使用费</t>
  </si>
  <si>
    <t xml:space="preserve">        刘郑村农村环境综合整治工程费用</t>
  </si>
  <si>
    <t xml:space="preserve">        村居环境整治工程款</t>
  </si>
  <si>
    <t xml:space="preserve">        农村乱占耕地建房和卫片整治费用</t>
  </si>
  <si>
    <t xml:space="preserve">        控违看护费用</t>
  </si>
  <si>
    <t xml:space="preserve">        村级防疫员工资</t>
  </si>
  <si>
    <t xml:space="preserve">        河长制办公经费</t>
  </si>
  <si>
    <t xml:space="preserve">        林长制办公经费</t>
  </si>
  <si>
    <t xml:space="preserve">        农田水利基础设施建设维修资金</t>
  </si>
  <si>
    <t xml:space="preserve">        农村五保供养服务机构建设</t>
  </si>
  <si>
    <t xml:space="preserve">        重度残疾人护理补贴</t>
  </si>
  <si>
    <t xml:space="preserve">        贫困残疾人生活补助（民生工程）</t>
  </si>
  <si>
    <t xml:space="preserve">        社会事务办工作经费</t>
  </si>
  <si>
    <t xml:space="preserve">        城乡三级中心建设</t>
  </si>
  <si>
    <t xml:space="preserve">        农村五保供养</t>
  </si>
  <si>
    <t xml:space="preserve">        征迁办公经费</t>
  </si>
  <si>
    <t xml:space="preserve">        土地勘测费</t>
  </si>
  <si>
    <t xml:space="preserve">        财经办工作经费</t>
  </si>
  <si>
    <t xml:space="preserve">        新时代文明实践中心工作经费</t>
  </si>
  <si>
    <t xml:space="preserve">        原敬老院人员清退一次性生活补助</t>
  </si>
  <si>
    <t xml:space="preserve">        村、社区工作人员体检费</t>
  </si>
  <si>
    <t xml:space="preserve">        村（社区）两委换届经费</t>
  </si>
  <si>
    <t xml:space="preserve">        基层医疗暨村医类资金</t>
  </si>
  <si>
    <t xml:space="preserve">        卫生计生工作经费</t>
  </si>
  <si>
    <t xml:space="preserve">        淮南市奖励扶助</t>
  </si>
  <si>
    <t xml:space="preserve">        特别扶助资金</t>
  </si>
  <si>
    <t xml:space="preserve">        老年护理补贴</t>
  </si>
  <si>
    <t xml:space="preserve">        非公企业退休领证职工一次性奖励</t>
  </si>
  <si>
    <t xml:space="preserve">        独生子女保健费</t>
  </si>
  <si>
    <t xml:space="preserve">        围绝经期妇女宫内节育器免费取出项目</t>
  </si>
  <si>
    <t xml:space="preserve">        自主就业退役士兵一次性经济补偿及培训经费</t>
  </si>
  <si>
    <t xml:space="preserve">        优抚经费</t>
  </si>
  <si>
    <t xml:space="preserve">        高龄津贴</t>
  </si>
  <si>
    <t xml:space="preserve">        农村和城市孤儿生活补贴</t>
  </si>
  <si>
    <t xml:space="preserve">        城乡困难群众医疗救助</t>
  </si>
  <si>
    <t xml:space="preserve">        农村低保资金</t>
  </si>
  <si>
    <t xml:space="preserve">        生活无着人员社会救助</t>
  </si>
  <si>
    <t xml:space="preserve">        环保工作经费</t>
  </si>
  <si>
    <t>2021年预算上会数</t>
  </si>
  <si>
    <t>——学前教育</t>
  </si>
  <si>
    <t xml:space="preserve">        幼儿园校园文化建设</t>
  </si>
  <si>
    <t xml:space="preserve">        学前教育困难幼儿补助</t>
  </si>
  <si>
    <t xml:space="preserve">        幼儿园建设及装修费</t>
  </si>
  <si>
    <t xml:space="preserve">        幼儿园教师工资</t>
  </si>
  <si>
    <t>执行过程中进行预算调减20万，至中学教育办公设备采购，第二稿改为2022年城镇小区幼儿园。</t>
  </si>
  <si>
    <t xml:space="preserve">        幼儿园教师工会经费</t>
  </si>
  <si>
    <t xml:space="preserve">        公办园生均公用经费</t>
  </si>
  <si>
    <t xml:space="preserve">        学前幼儿资助区级配套</t>
  </si>
  <si>
    <t xml:space="preserve">        普惠园生均补助经费</t>
  </si>
  <si>
    <t>——小学教育</t>
  </si>
  <si>
    <t xml:space="preserve">        教育教学工作经费</t>
  </si>
  <si>
    <t xml:space="preserve">        安保费用</t>
  </si>
  <si>
    <t xml:space="preserve">        教育行政运转经费</t>
  </si>
  <si>
    <t xml:space="preserve">        培训经费</t>
  </si>
  <si>
    <t>基本支出中已包含该部分10.10万元</t>
  </si>
  <si>
    <t xml:space="preserve">        教师招聘费用</t>
  </si>
  <si>
    <t xml:space="preserve">        独生子女家庭补助费用</t>
  </si>
  <si>
    <t xml:space="preserve">        教师一次性考核奖</t>
  </si>
  <si>
    <t xml:space="preserve">        教师工资预留</t>
  </si>
  <si>
    <t>400万，2021年新增40人实验学校+现在57人265万，2022年预算在编10人60万，在职教师历年增资20万，退休教师一次性补贴50万，退休教师历年增资5万。</t>
  </si>
  <si>
    <t xml:space="preserve">        寄宿生及残疾学生补助资金</t>
  </si>
  <si>
    <t xml:space="preserve">        智慧学校建设</t>
  </si>
  <si>
    <t xml:space="preserve">        家庭经济困难学生补助配套资金</t>
  </si>
  <si>
    <t xml:space="preserve">        校舍维修改造、设备购置资金</t>
  </si>
  <si>
    <t>经二小建设，经2021年第15次主任办公会和2021年第18次工委会议，调整30万至普惠园生均补助经费</t>
  </si>
  <si>
    <t xml:space="preserve">        在编（退休）教师抚恤金</t>
  </si>
  <si>
    <t xml:space="preserve">        教育工会经费</t>
  </si>
  <si>
    <t xml:space="preserve">        公用经费区级配套资金</t>
  </si>
  <si>
    <t xml:space="preserve">        城乡学生簿本费区级配套</t>
  </si>
  <si>
    <t>——中学教育</t>
  </si>
  <si>
    <t xml:space="preserve">        实验学校物业费</t>
  </si>
  <si>
    <t xml:space="preserve">        实验学校水电费</t>
  </si>
  <si>
    <t xml:space="preserve">        实验学校教育专项经费</t>
  </si>
  <si>
    <t xml:space="preserve">        实验学校所需电器设备购置</t>
  </si>
  <si>
    <t xml:space="preserve">        实验学校教学及办公设备购置</t>
  </si>
  <si>
    <t>需要调预算金额及摘要（电器），核对科目2050203</t>
  </si>
  <si>
    <t xml:space="preserve">        实验学校校园文化宣传建设经费</t>
  </si>
  <si>
    <t xml:space="preserve">        实验学校维修改造经费</t>
  </si>
  <si>
    <t xml:space="preserve">        实验学校工会经费</t>
  </si>
  <si>
    <t xml:space="preserve">        新增课桌椅</t>
  </si>
  <si>
    <t xml:space="preserve">        水电费</t>
  </si>
  <si>
    <t>经贸发展局</t>
  </si>
  <si>
    <t xml:space="preserve">        统计工作经费</t>
  </si>
  <si>
    <t xml:space="preserve">        安全工作经费</t>
  </si>
  <si>
    <t xml:space="preserve">        商务工作经费</t>
  </si>
  <si>
    <t xml:space="preserve">        鉴证咨询服务费</t>
  </si>
  <si>
    <t xml:space="preserve">        发改委工作经费</t>
  </si>
  <si>
    <t xml:space="preserve">        统计员补助</t>
  </si>
  <si>
    <t xml:space="preserve">        援疆援藏补助</t>
  </si>
  <si>
    <t xml:space="preserve">        企业政策兑现1</t>
  </si>
  <si>
    <t xml:space="preserve">        招商引资项目信息管理系统</t>
  </si>
  <si>
    <t>合计数202.4万元</t>
  </si>
  <si>
    <t xml:space="preserve">        省级以上开发区考核</t>
  </si>
  <si>
    <t xml:space="preserve">        “十四五”规划编制</t>
  </si>
  <si>
    <t xml:space="preserve">        园区循环化改造</t>
  </si>
  <si>
    <t xml:space="preserve">        节能环保及后督查</t>
  </si>
  <si>
    <t xml:space="preserve">        化工集中区规划编制</t>
  </si>
  <si>
    <t xml:space="preserve">        国家级开发区综评</t>
  </si>
  <si>
    <t xml:space="preserve">        第七次人口普查专项经费</t>
  </si>
  <si>
    <t xml:space="preserve">        统计员 补助</t>
  </si>
  <si>
    <t xml:space="preserve">        购买中介服务费</t>
  </si>
  <si>
    <t>2022年预算一上数二稿</t>
  </si>
  <si>
    <t>建设发展局</t>
  </si>
  <si>
    <t>——建设发展局</t>
  </si>
  <si>
    <t xml:space="preserve">        淮南经济技术开发区工业污水处理厂</t>
  </si>
  <si>
    <t>只是3万吨</t>
  </si>
  <si>
    <t xml:space="preserve">        经开区建设管理服务机构项目</t>
  </si>
  <si>
    <t xml:space="preserve">        庆兴北路（大沟段-吉兴北路）</t>
  </si>
  <si>
    <t xml:space="preserve">        兴业路（朝阳路-中兴路）</t>
  </si>
  <si>
    <t xml:space="preserve">        安兴路（长宁路-朝阳路）</t>
  </si>
  <si>
    <t xml:space="preserve">        淮南经济技术开发区科技业务用房（海关）项目 
</t>
  </si>
  <si>
    <t xml:space="preserve">        经开区化工集中区（医药化工区）综合管网及管廊项目  </t>
  </si>
  <si>
    <t xml:space="preserve">        市政公用设施专项整治项目</t>
  </si>
  <si>
    <t xml:space="preserve">        基础设施配套建设费</t>
  </si>
  <si>
    <t xml:space="preserve">        经开区农村房屋安全隐患排查整治工作</t>
  </si>
  <si>
    <t xml:space="preserve">        消防设计审查和验收专家评审费用</t>
  </si>
  <si>
    <t xml:space="preserve">        经开区水环境治理</t>
  </si>
  <si>
    <t xml:space="preserve">        淮南经开区北部园区及周边村域基础排水设施综合治理工程</t>
  </si>
  <si>
    <t xml:space="preserve">        华兴路</t>
  </si>
  <si>
    <t xml:space="preserve">        淮南市高铁东站周边地块高经二路</t>
  </si>
  <si>
    <t xml:space="preserve">        淮南经济技术开发区南区供热管网项目</t>
  </si>
  <si>
    <t>新增（发债）</t>
  </si>
  <si>
    <t xml:space="preserve">        淮南经开区北部园区中压供热主管道敷设工程</t>
  </si>
  <si>
    <t>新增（不干了，用的是天然气）</t>
  </si>
  <si>
    <t xml:space="preserve">        庆兴北路（朝阳路-吉兴北路）</t>
  </si>
  <si>
    <t xml:space="preserve">        淮南经济技术开发区兴业路（朝阳东路-中兴路）</t>
  </si>
  <si>
    <t>——实业总公司</t>
  </si>
  <si>
    <t xml:space="preserve">        开发区内保洁作业经费</t>
  </si>
  <si>
    <t xml:space="preserve">        力达、月半湾、东城国际等小区生活垃圾分类试点项目费用</t>
  </si>
  <si>
    <t>原是巴黎春天，现是力达，月半湾、东城国际等小区生活垃圾分类项目</t>
  </si>
  <si>
    <t xml:space="preserve">        开发区污水处理托管运维费用</t>
  </si>
  <si>
    <t>输入512万</t>
  </si>
  <si>
    <t xml:space="preserve">        泵站、流量计运维费及电费</t>
  </si>
  <si>
    <t>原只有泵站运维费</t>
  </si>
  <si>
    <t xml:space="preserve">        绿化服务费</t>
  </si>
  <si>
    <t xml:space="preserve">        开发区污水处理厂日常费用</t>
  </si>
  <si>
    <t>输入30万</t>
  </si>
  <si>
    <t xml:space="preserve">        基础设施维护管理费</t>
  </si>
  <si>
    <t xml:space="preserve">        路灯电费</t>
  </si>
  <si>
    <t>预测电费会有25%的涨幅</t>
  </si>
  <si>
    <t xml:space="preserve">        维修费</t>
  </si>
  <si>
    <t xml:space="preserve">        维保费</t>
  </si>
  <si>
    <t xml:space="preserve">        园区巡逻巡查专项经费</t>
  </si>
  <si>
    <t xml:space="preserve">        宣传活动费用</t>
  </si>
  <si>
    <t xml:space="preserve">        园区应急工程费用</t>
  </si>
  <si>
    <t xml:space="preserve">        建设育苗基地费用</t>
  </si>
  <si>
    <t xml:space="preserve">        代支付建设局、建管中心6人工资、社保、公积金等费用</t>
  </si>
  <si>
    <t xml:space="preserve">        灾害性天气突击应急检查等应急费用</t>
  </si>
  <si>
    <t xml:space="preserve">        环卫处日常费用</t>
  </si>
  <si>
    <t xml:space="preserve">        园区内管网巡线员工资</t>
  </si>
  <si>
    <t xml:space="preserve">        标准化厂房、租赁区及海关维修费</t>
  </si>
  <si>
    <t xml:space="preserve">        大楼、公租房、AB楼、租赁区、标准化厂房40部电梯维保、试验等费用</t>
  </si>
  <si>
    <t xml:space="preserve">        消防维保费</t>
  </si>
  <si>
    <t xml:space="preserve">        一期、二期、三期公租房维修费</t>
  </si>
  <si>
    <t xml:space="preserve">        五个污水泵站电费</t>
  </si>
  <si>
    <t xml:space="preserve">       采购小型洒水车项目</t>
  </si>
  <si>
    <t xml:space="preserve">       采购雪铲</t>
  </si>
  <si>
    <t>——新城投</t>
  </si>
  <si>
    <t xml:space="preserve">        区内巡逻巡查补助</t>
  </si>
  <si>
    <t xml:space="preserve">        政府隐性债务化解</t>
  </si>
  <si>
    <t>——建管中心</t>
  </si>
  <si>
    <t xml:space="preserve">        经开区实验中学分校项目</t>
  </si>
  <si>
    <t xml:space="preserve">        消防救援大队驻地建设</t>
  </si>
  <si>
    <t>原经开区消防站项目</t>
  </si>
  <si>
    <t xml:space="preserve">        经开区宫集派出所项目</t>
  </si>
  <si>
    <t xml:space="preserve">        田东路建设工程</t>
  </si>
  <si>
    <t>2021年第四季度会支付一部分</t>
  </si>
  <si>
    <t xml:space="preserve">        经开区南区供热工程</t>
  </si>
  <si>
    <t>0</t>
  </si>
  <si>
    <t>列入专项债</t>
  </si>
  <si>
    <t xml:space="preserve">        庆兴北路建设工程</t>
  </si>
  <si>
    <t>市政公司工程</t>
  </si>
  <si>
    <t xml:space="preserve">        管委会大楼消防改造</t>
  </si>
  <si>
    <t xml:space="preserve">        路貌提升建设路 朝阳路至田东路</t>
  </si>
  <si>
    <t xml:space="preserve">        污水处理厂外部配套管网新增工程</t>
  </si>
  <si>
    <t xml:space="preserve">        刘郢泵站 田东泵站工程</t>
  </si>
  <si>
    <t xml:space="preserve">        供热主管道工程</t>
  </si>
  <si>
    <t xml:space="preserve">        建设路桥处管网窨井渗漏修复工程</t>
  </si>
  <si>
    <t xml:space="preserve">        东兴路雨水改造</t>
  </si>
  <si>
    <t xml:space="preserve">        经开区区内供电工程</t>
  </si>
  <si>
    <t xml:space="preserve">        经开区区内供水工程</t>
  </si>
  <si>
    <t xml:space="preserve">        园中园建设工程</t>
  </si>
  <si>
    <t xml:space="preserve">        龙池路 建设路 振兴路交通工程</t>
  </si>
  <si>
    <t xml:space="preserve">        二期路网一标段</t>
  </si>
  <si>
    <t>原二期一标段庆兴西路 明珠路道排</t>
  </si>
  <si>
    <t xml:space="preserve">        建设南路路网一标段</t>
  </si>
  <si>
    <t xml:space="preserve">        长宁西路部分路基修复工程</t>
  </si>
  <si>
    <t xml:space="preserve">        屯头灌溉渠及大涧沟清淤工程</t>
  </si>
  <si>
    <t xml:space="preserve">        污水处理厂外部配套管网工程</t>
  </si>
  <si>
    <t xml:space="preserve">        高铁东站周边地块道路水系改造项目</t>
  </si>
  <si>
    <t xml:space="preserve">        供热管道用户支线改造项目</t>
  </si>
  <si>
    <t xml:space="preserve">        淮南农场  三供一业 项目建设</t>
  </si>
  <si>
    <t xml:space="preserve">        自来水管网 华兴路 振兴南路 沿河路铺设项目</t>
  </si>
  <si>
    <t xml:space="preserve">        吉兴路  古韵家具项目 供电外线工程</t>
  </si>
  <si>
    <t xml:space="preserve">        国庆东路绿十字公司供电外线改造项目</t>
  </si>
  <si>
    <t xml:space="preserve">        通圣包装项目供电外线工程</t>
  </si>
  <si>
    <t xml:space="preserve">        富民路供电线路迁移工程</t>
  </si>
  <si>
    <t xml:space="preserve">        山河药辅蒸汽管道扩容项目</t>
  </si>
  <si>
    <t xml:space="preserve">        园中园支路工程</t>
  </si>
  <si>
    <t xml:space="preserve">        敬老院改扩建工程项目</t>
  </si>
  <si>
    <t xml:space="preserve">        海关综合用房规划 勘察 设计费</t>
  </si>
  <si>
    <t xml:space="preserve">        10个供电供水施工监理小项目</t>
  </si>
  <si>
    <t xml:space="preserve">        三期路网一标段</t>
  </si>
  <si>
    <t xml:space="preserve">        鑫圆通项目供电外线工程</t>
  </si>
  <si>
    <t xml:space="preserve">        开发区工业污水外部管网流量计安装工程</t>
  </si>
  <si>
    <t xml:space="preserve">        开发区敬老院315kva原30kva增容用电工程</t>
  </si>
  <si>
    <t xml:space="preserve">       消防大队围墙项目后期工程款及监理费</t>
  </si>
  <si>
    <t>总价22.82万及监理费0.54万，已支付10万，现该项目已结算完毕。</t>
  </si>
  <si>
    <t xml:space="preserve">       综治慰问信访中心重建项目费用</t>
  </si>
  <si>
    <t>总价16.8万，该项目已结算完毕。</t>
  </si>
  <si>
    <t xml:space="preserve">       陕汽公司停车场建设项目费用</t>
  </si>
  <si>
    <t>总价59.72万，该项目已结算完毕。</t>
  </si>
  <si>
    <t xml:space="preserve">       圆通临时便道硬化部分项目费用</t>
  </si>
  <si>
    <t>总价18.99万，该项目已结算完毕。</t>
  </si>
  <si>
    <t xml:space="preserve">       经开区管委会膜结构车棚项目费用</t>
  </si>
  <si>
    <t>总价7.8万，该项目已结算完毕。</t>
  </si>
  <si>
    <t xml:space="preserve">       标准化厂房供电内线建设项目</t>
  </si>
  <si>
    <t>总价11.06万，该项目已结算完毕。</t>
  </si>
  <si>
    <t xml:space="preserve">       东部工业区1-3期路网工程垦投公司垫付费及代建管理费</t>
  </si>
  <si>
    <t>总价178.35万，该项目已结算完毕。</t>
  </si>
  <si>
    <t xml:space="preserve">       三期路网勘察费用</t>
  </si>
  <si>
    <t>已结算完毕。</t>
  </si>
  <si>
    <t xml:space="preserve">       国庆东路污水管道项目工程款</t>
  </si>
  <si>
    <t xml:space="preserve">        刘郢村村容村貌工程</t>
  </si>
  <si>
    <t>总价218.8万，无预算，专户先行垫付100万。</t>
  </si>
  <si>
    <t xml:space="preserve">       开发区印染污水专用管道改造环保整改项目工程款</t>
  </si>
  <si>
    <t>该项目已结算完毕。</t>
  </si>
  <si>
    <t xml:space="preserve">       经开区足球场建设项目建设费用</t>
  </si>
  <si>
    <t xml:space="preserve">       德邦公司院内消防取水口建设项目费用</t>
  </si>
  <si>
    <t>非标债</t>
  </si>
  <si>
    <t xml:space="preserve">       淮南绿色智造产业园建设项目专项债券资金</t>
  </si>
  <si>
    <t>该项目已结算完毕。新城投</t>
  </si>
  <si>
    <t xml:space="preserve">       淮南清洁能源储运装备制造产业园建设项目专项债券资金</t>
  </si>
  <si>
    <t>该项目已结算完毕。淮南产业发展集团有限公司</t>
  </si>
  <si>
    <t xml:space="preserve">        会计继续教育涉农工作经费</t>
  </si>
  <si>
    <t>财政业务培训、继续教育及专业资料采购3万，涉农及民生工作经费6.5万。</t>
  </si>
  <si>
    <t xml:space="preserve">        综合协调经费</t>
  </si>
  <si>
    <t>财、税、库综合协调28万（包括人行业务费20万/年），预决算编制2万，国企人员退休化管理2万。</t>
  </si>
  <si>
    <t xml:space="preserve">        信息系统建设维护费</t>
  </si>
  <si>
    <t>预算一体化系统30万</t>
  </si>
  <si>
    <t xml:space="preserve">        绩效评价经费</t>
  </si>
  <si>
    <t xml:space="preserve">        监督检查经费</t>
  </si>
  <si>
    <t xml:space="preserve">        资本注入</t>
  </si>
  <si>
    <t>原党政办下200万综治中心维修维护建设项目</t>
  </si>
  <si>
    <t xml:space="preserve">        代理记账经费</t>
  </si>
  <si>
    <t>16家预算单位，400元/月/家</t>
  </si>
  <si>
    <t xml:space="preserve">        企业政策扶持资金</t>
  </si>
  <si>
    <t>垦地合作分成1143万，土地使用税相关扶持160万</t>
  </si>
  <si>
    <t xml:space="preserve">        政府债券付息</t>
  </si>
  <si>
    <t>只核算一般债利息，扣除非标债，与2022年本级财力表中数字差100元，是四舍五入进位导致。</t>
  </si>
  <si>
    <t xml:space="preserve">        政府债券还本</t>
  </si>
  <si>
    <t>需新增</t>
  </si>
  <si>
    <t xml:space="preserve">        隐债化解</t>
  </si>
  <si>
    <t xml:space="preserve">        产业发展基金</t>
  </si>
  <si>
    <t xml:space="preserve">        安全生产工作经费</t>
  </si>
  <si>
    <t>2021年安全生产工作及防汛抗旱应急处置等工作经费合计数100万</t>
  </si>
  <si>
    <t xml:space="preserve">        应急管理减灾救灾</t>
  </si>
  <si>
    <t>2022年预计标准化奖补50万，智慧安监平台信息员工资15万（2人）还是平台维护，化工集中区保安工资20-30人（4个门）及应急救援队30万，风险普查招标结束16.97万。需更名为“智慧安监平台化工集中区相关工作经费”。</t>
  </si>
  <si>
    <t xml:space="preserve">        应急管理防汛抗旱</t>
  </si>
  <si>
    <t>需更名为“应急管理减灾救灾防汛抗旱”。</t>
  </si>
  <si>
    <t xml:space="preserve">        外出招商经费（包括小分队招商、招商经贸活动等）</t>
  </si>
  <si>
    <t>驻点上海、浙江、江苏三个，包括房租费（上海7000元/月）、江苏3000-4000元/月），交通费和伙食费（180元/天），水电费、往返车票等</t>
  </si>
  <si>
    <t xml:space="preserve">        公务接待经费</t>
  </si>
  <si>
    <t>保证降幅，预计数24.5万元</t>
  </si>
  <si>
    <t xml:space="preserve">        宣传经费</t>
  </si>
  <si>
    <t xml:space="preserve">        因公出国（境）费用</t>
  </si>
  <si>
    <t xml:space="preserve">        驻点招商经费</t>
  </si>
  <si>
    <t xml:space="preserve">        招商培训经费</t>
  </si>
  <si>
    <t>新增，根据管委会机构改革要求，2022年拟新增若干人员需对其开展招商培训，培训费3000元/人。</t>
  </si>
  <si>
    <t xml:space="preserve">        项目评审经费</t>
  </si>
  <si>
    <t xml:space="preserve">        部门决算编制费</t>
  </si>
  <si>
    <t xml:space="preserve">        会计资料档案管理费</t>
  </si>
  <si>
    <t xml:space="preserve">        信息系统建设运维经费</t>
  </si>
  <si>
    <t xml:space="preserve">        综合协调费</t>
  </si>
  <si>
    <t xml:space="preserve">        政务服务大厅运行和设备购买费用</t>
  </si>
  <si>
    <t xml:space="preserve">        四送一服活动开展费用</t>
  </si>
  <si>
    <t xml:space="preserve">        营商环境政务服务运行与培训费用</t>
  </si>
  <si>
    <t xml:space="preserve">        疫情防控在线软件专项经费（ 安康码专项费用）</t>
  </si>
  <si>
    <t xml:space="preserve">        项目代办与考察费用</t>
  </si>
  <si>
    <t xml:space="preserve">        开发区企业家协会、商会、科协运行与培训费用</t>
  </si>
  <si>
    <t xml:space="preserve">        互联网+政务服务建设与运营费用</t>
  </si>
  <si>
    <t>城管分局</t>
  </si>
  <si>
    <t xml:space="preserve">       执法、执勤人员工资劳务等支出</t>
  </si>
  <si>
    <t>包括一线执法队员防暑降温6万，数字城管指挥中心（人员工资）21.7011万元，体检费3万元，工会经费5.2万元，预算一上数合计35.9011万</t>
  </si>
  <si>
    <t xml:space="preserve">       补充执法工作经费</t>
  </si>
  <si>
    <t>执法经费（人头经费）37万元，执法业务培训2万元，城管规范化建设10万元，车辆燃油费10万元，预算一上数合计59万。</t>
  </si>
  <si>
    <t xml:space="preserve">        城管创城经费</t>
  </si>
  <si>
    <t xml:space="preserve">        文明劝导服务费</t>
  </si>
  <si>
    <t xml:space="preserve">        大气污染防治夜间值班费及误餐费</t>
  </si>
  <si>
    <t xml:space="preserve">        执法业务培训</t>
  </si>
  <si>
    <t xml:space="preserve">        执法经费（人头经费）</t>
  </si>
  <si>
    <t xml:space="preserve">        一线执法队员防暑降温</t>
  </si>
  <si>
    <t xml:space="preserve">        数字城管指挥中心（人员工资）</t>
  </si>
  <si>
    <t xml:space="preserve">        车辆燃修费</t>
  </si>
  <si>
    <t xml:space="preserve">        城管执法岗亭（2个）</t>
  </si>
  <si>
    <t xml:space="preserve">        大气污染防治夜间值班费（包含交警部门）</t>
  </si>
  <si>
    <t xml:space="preserve">        体检费</t>
  </si>
  <si>
    <t xml:space="preserve">        工会经费</t>
  </si>
  <si>
    <t xml:space="preserve">        城管规范化建设</t>
  </si>
  <si>
    <t xml:space="preserve">        大气污染防治夜间及节假日、双休日值班人员值班盒饭费</t>
  </si>
  <si>
    <t xml:space="preserve">        文明劝导服务费（人员工资）</t>
  </si>
  <si>
    <t xml:space="preserve">        停车划线</t>
  </si>
  <si>
    <t xml:space="preserve">        人行道硬隔离设施维护费</t>
  </si>
  <si>
    <t xml:space="preserve">        驻队律师经费</t>
  </si>
  <si>
    <t xml:space="preserve">        城管宣传经费</t>
  </si>
  <si>
    <t xml:space="preserve">        城管通信息费</t>
  </si>
  <si>
    <t xml:space="preserve">        智慧城管升级配套费</t>
  </si>
  <si>
    <t xml:space="preserve">        区招协管更新服装费（含数字城管指挥中心工作人员）</t>
  </si>
  <si>
    <t xml:space="preserve">        老旧执法车辆更新费（新能源车辆）</t>
  </si>
  <si>
    <t xml:space="preserve">        停车划线、人行道硬隔离设施维护费</t>
  </si>
  <si>
    <t>市场监督管理局</t>
  </si>
  <si>
    <t xml:space="preserve">        业务经费补充</t>
  </si>
  <si>
    <t xml:space="preserve">        企业质量品牌奖励</t>
  </si>
  <si>
    <t xml:space="preserve">        智能电梯</t>
  </si>
  <si>
    <t xml:space="preserve">        食品（食品生产、餐饮）智慧监管运营维护费</t>
  </si>
  <si>
    <t>消防大队</t>
  </si>
  <si>
    <t xml:space="preserve">        日常运转维持性经费</t>
  </si>
  <si>
    <t>预算二上数构成：维持性经费105万，伙食补助费40万，评估费20万。消防救援大队现有指战员35名，公用经费保障标准为105-210万元。（根据：皖财建〔2020〕1038号《安徽省消防救援队伍地方财政经费管理实施细则》第七条：公用经费实施标准保障。县（区）级消防救援大队人员标准为每人每年3-6万元）；根据淮南市消防消防安全委员会要求：聘请第三方机构对经开区28个消防安全重点单位进行安全管理及实体隐患评估，确保辖区消防安全形势稳定。</t>
  </si>
  <si>
    <t xml:space="preserve">        消防指战员人员保障经费</t>
  </si>
  <si>
    <t>预算二上数构成：现役指战员共7人：一次性奖励45万元（根据淮南市市直机关在职人员标准）；未休假补助41万元；高危执勤奖励55万；提租补贴9万等。</t>
  </si>
  <si>
    <t xml:space="preserve">        35名专职消防员人员保障经费</t>
  </si>
  <si>
    <t>根据2019年7月19日经开区管委会第11次主任办公会纪要。</t>
  </si>
  <si>
    <t xml:space="preserve">        消防员之家和荣誉室建设费</t>
  </si>
  <si>
    <t>预算二上数申请根据《国家综合性消防救援队伍基层建设纲要》（应急[2019]121号）第二章第四节：“建好学习（阅览）室、荣誉室、网络室和文体活动室”要求。经过山南、田家庵消防救援大队实地评估论证确定。</t>
  </si>
  <si>
    <t xml:space="preserve">        装备购置经费</t>
  </si>
  <si>
    <t>预算二上数申请消防救援大队现已投入执勤备战，目前车辆装备和器材尚不能满足辖区复杂严峻消防应急形势需要。根据淮开管〔2021〕17号淮南经济技术开发区管委会贯彻落实&lt;安徽省综合性消防救援装备发展规划（2020-2024年&gt;实施方案要求：“经开区财政承担2022年消防车辆装备采购经费605.2万元。</t>
  </si>
  <si>
    <t xml:space="preserve">        营房楼战斗班库室改造费</t>
  </si>
  <si>
    <t xml:space="preserve">        营区消防救援文化建设费</t>
  </si>
  <si>
    <t xml:space="preserve">        消防站灭火救援日常运转维持性经费</t>
  </si>
  <si>
    <t xml:space="preserve">        经开区体能训练馆空调安装费</t>
  </si>
  <si>
    <t xml:space="preserve">        现役消防救援指战员及35名专职消防员从优待警、高危执勤补助等</t>
  </si>
  <si>
    <t xml:space="preserve">        现役消防指战员伙食补助</t>
  </si>
  <si>
    <t xml:space="preserve">        35名专职消防员保障经费</t>
  </si>
  <si>
    <t xml:space="preserve">        聘请第三方机构对单位开展评估费用</t>
  </si>
  <si>
    <t>公安分局</t>
  </si>
  <si>
    <t xml:space="preserve">        执法办案区改造经费</t>
  </si>
  <si>
    <t xml:space="preserve">        刑侦业务、反电诈、扫黑除恶经费</t>
  </si>
  <si>
    <t>预算一下数合计是20万</t>
  </si>
  <si>
    <t xml:space="preserve">        禁燃禁放、秸秆禁烧、电动巡逻车燃修经费</t>
  </si>
  <si>
    <t>预算一下数合计是13万</t>
  </si>
  <si>
    <t xml:space="preserve">        区招辅警工资服装备体检办公费</t>
  </si>
  <si>
    <t>预算一下数合计是54.2576万</t>
  </si>
  <si>
    <t xml:space="preserve">        伙食补助费</t>
  </si>
  <si>
    <t xml:space="preserve">        刑侦业务经费</t>
  </si>
  <si>
    <t xml:space="preserve">        电动巡逻车燃修费</t>
  </si>
  <si>
    <t xml:space="preserve">        扫黑除恶专项经费</t>
  </si>
  <si>
    <t xml:space="preserve">        禁燃禁放工作经费</t>
  </si>
  <si>
    <t xml:space="preserve">        秸杆禁烧工作经费</t>
  </si>
  <si>
    <t xml:space="preserve">        区招辅警、保安员服装费</t>
  </si>
  <si>
    <t xml:space="preserve">        区招辅警、保安装备费</t>
  </si>
  <si>
    <t xml:space="preserve">        区招辅警、保安办公费</t>
  </si>
  <si>
    <t xml:space="preserve">        区招辅警、保安工会经费</t>
  </si>
  <si>
    <t xml:space="preserve">        乡镇辅警工资</t>
  </si>
  <si>
    <t xml:space="preserve">        物业公司购买服务人员支出</t>
  </si>
  <si>
    <t xml:space="preserve">        反电诈专项经费</t>
  </si>
  <si>
    <t xml:space="preserve">        区招辅警、物业服务人员体检费</t>
  </si>
  <si>
    <t>生态环境分局</t>
  </si>
  <si>
    <t xml:space="preserve">        污染防治</t>
  </si>
  <si>
    <t>工作经费15万，值班费10万</t>
  </si>
  <si>
    <t xml:space="preserve">        环境监测</t>
  </si>
  <si>
    <t xml:space="preserve">        咨询及评审费</t>
  </si>
  <si>
    <t xml:space="preserve">        预警及中控系统</t>
  </si>
  <si>
    <t>预算一下合计数81万</t>
  </si>
  <si>
    <t xml:space="preserve">        “环保管家”服务外包项目</t>
  </si>
  <si>
    <t xml:space="preserve">        中控系统</t>
  </si>
  <si>
    <t>后期尾款</t>
  </si>
  <si>
    <t xml:space="preserve">        综合智能监管预警系统</t>
  </si>
  <si>
    <t xml:space="preserve">        值班工作经费</t>
  </si>
  <si>
    <t>自然资源和规划分局</t>
  </si>
  <si>
    <t xml:space="preserve">        自然资源和规划分局补充经费</t>
  </si>
  <si>
    <t xml:space="preserve">        经开区规划编制费</t>
  </si>
  <si>
    <t xml:space="preserve">        经开区土地集约节约利用评价编制费用</t>
  </si>
  <si>
    <t xml:space="preserve">        不动产登记前期代理项目</t>
  </si>
  <si>
    <t xml:space="preserve">        经开区土地测绘费</t>
  </si>
  <si>
    <t xml:space="preserve">        经开区土地评估费</t>
  </si>
  <si>
    <t xml:space="preserve">        经开区土地报批费</t>
  </si>
  <si>
    <t>由土地出让金中支出</t>
  </si>
  <si>
    <t>国家税务总局淮南经济技术开发区税务局</t>
  </si>
  <si>
    <t xml:space="preserve">        税务补充经费</t>
  </si>
  <si>
    <t>审计办公室</t>
  </si>
  <si>
    <t xml:space="preserve">        审计业务经费</t>
  </si>
  <si>
    <t>纪监工委</t>
  </si>
  <si>
    <t xml:space="preserve">        办案专项经费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</si>
</sst>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#,##0.0_ "/>
    <numFmt numFmtId="179" formatCode="0_ "/>
    <numFmt numFmtId="180" formatCode="#,##0.00_);[Red]\(#,##0.00\)"/>
    <numFmt numFmtId="181" formatCode="#,##0_ "/>
    <numFmt numFmtId="182" formatCode="00"/>
    <numFmt numFmtId="183" formatCode="0.00_);[Red]\(0.00\)"/>
  </numFmts>
  <fonts count="74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宋体"/>
      <family val="0"/>
    </font>
    <font>
      <b/>
      <sz val="11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26"/>
      <color indexed="8"/>
      <name val="仿宋"/>
      <family val="3"/>
    </font>
    <font>
      <b/>
      <sz val="14"/>
      <color indexed="8"/>
      <name val="黑体"/>
      <family val="3"/>
    </font>
    <font>
      <b/>
      <sz val="16"/>
      <color indexed="8"/>
      <name val="仿宋"/>
      <family val="3"/>
    </font>
    <font>
      <sz val="18"/>
      <color indexed="8"/>
      <name val="仿宋"/>
      <family val="3"/>
    </font>
    <font>
      <b/>
      <sz val="18"/>
      <color indexed="8"/>
      <name val="仿宋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26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2"/>
      <color theme="1"/>
      <name val="仿宋"/>
      <family val="3"/>
    </font>
    <font>
      <b/>
      <sz val="26"/>
      <color rgb="FF000000"/>
      <name val="仿宋"/>
      <family val="3"/>
    </font>
    <font>
      <b/>
      <sz val="14"/>
      <color rgb="FF000000"/>
      <name val="黑体"/>
      <family val="3"/>
    </font>
    <font>
      <b/>
      <sz val="16"/>
      <color rgb="FF000000"/>
      <name val="仿宋"/>
      <family val="3"/>
    </font>
    <font>
      <sz val="18"/>
      <color rgb="FF000000"/>
      <name val="仿宋"/>
      <family val="3"/>
    </font>
    <font>
      <b/>
      <sz val="18"/>
      <color rgb="FF000000"/>
      <name val="仿宋"/>
      <family val="3"/>
    </font>
    <font>
      <b/>
      <sz val="18"/>
      <color rgb="FF000000"/>
      <name val="宋体"/>
      <family val="0"/>
    </font>
    <font>
      <sz val="18"/>
      <color rgb="FF000000"/>
      <name val="宋体"/>
      <family val="0"/>
    </font>
    <font>
      <sz val="26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0" fillId="0" borderId="0">
      <alignment/>
      <protection/>
    </xf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76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/>
    </xf>
    <xf numFmtId="176" fontId="63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3" fillId="33" borderId="9" xfId="0" applyFont="1" applyFill="1" applyBorder="1" applyAlignment="1">
      <alignment vertical="center"/>
    </xf>
    <xf numFmtId="10" fontId="63" fillId="33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vertical="center"/>
    </xf>
    <xf numFmtId="10" fontId="63" fillId="0" borderId="9" xfId="0" applyNumberFormat="1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63" fillId="0" borderId="9" xfId="0" applyFont="1" applyFill="1" applyBorder="1" applyAlignment="1">
      <alignment vertical="center" wrapText="1"/>
    </xf>
    <xf numFmtId="0" fontId="63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vertical="center"/>
    </xf>
    <xf numFmtId="0" fontId="63" fillId="34" borderId="9" xfId="0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left" vertical="center" wrapText="1"/>
    </xf>
    <xf numFmtId="0" fontId="0" fillId="34" borderId="9" xfId="0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10" fontId="63" fillId="34" borderId="9" xfId="0" applyNumberFormat="1" applyFont="1" applyFill="1" applyBorder="1" applyAlignment="1">
      <alignment vertical="center"/>
    </xf>
    <xf numFmtId="176" fontId="0" fillId="34" borderId="14" xfId="0" applyNumberFormat="1" applyFont="1" applyFill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3" fillId="34" borderId="9" xfId="0" applyNumberFormat="1" applyFont="1" applyFill="1" applyBorder="1" applyAlignment="1">
      <alignment horizontal="left" vertical="center" wrapText="1"/>
    </xf>
    <xf numFmtId="0" fontId="0" fillId="34" borderId="9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vertical="center"/>
    </xf>
    <xf numFmtId="0" fontId="63" fillId="34" borderId="9" xfId="0" applyNumberFormat="1" applyFont="1" applyFill="1" applyBorder="1" applyAlignment="1">
      <alignment vertical="center"/>
    </xf>
    <xf numFmtId="176" fontId="0" fillId="34" borderId="1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63" fillId="34" borderId="16" xfId="0" applyFont="1" applyFill="1" applyBorder="1" applyAlignment="1">
      <alignment vertical="center"/>
    </xf>
    <xf numFmtId="0" fontId="63" fillId="34" borderId="11" xfId="0" applyFont="1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63" fillId="34" borderId="13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right" vertical="center" wrapText="1"/>
    </xf>
    <xf numFmtId="176" fontId="0" fillId="34" borderId="9" xfId="0" applyNumberForma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4" fillId="0" borderId="9" xfId="0" applyFont="1" applyFill="1" applyBorder="1" applyAlignment="1">
      <alignment vertical="center"/>
    </xf>
    <xf numFmtId="10" fontId="64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64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63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vertical="center"/>
    </xf>
    <xf numFmtId="0" fontId="65" fillId="33" borderId="18" xfId="0" applyFont="1" applyFill="1" applyBorder="1" applyAlignment="1">
      <alignment vertical="center"/>
    </xf>
    <xf numFmtId="10" fontId="7" fillId="33" borderId="13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right" vertical="center" wrapText="1"/>
    </xf>
    <xf numFmtId="0" fontId="7" fillId="0" borderId="19" xfId="0" applyNumberFormat="1" applyFont="1" applyFill="1" applyBorder="1" applyAlignment="1">
      <alignment horizontal="right" vertical="center" wrapText="1"/>
    </xf>
    <xf numFmtId="10" fontId="7" fillId="0" borderId="13" xfId="0" applyNumberFormat="1" applyFont="1" applyFill="1" applyBorder="1" applyAlignment="1">
      <alignment horizontal="right" vertical="center" wrapText="1"/>
    </xf>
    <xf numFmtId="0" fontId="7" fillId="0" borderId="13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65" fillId="33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179" fontId="3" fillId="21" borderId="9" xfId="0" applyNumberFormat="1" applyFont="1" applyFill="1" applyBorder="1" applyAlignment="1">
      <alignment horizontal="right" vertical="center"/>
    </xf>
    <xf numFmtId="10" fontId="7" fillId="33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180" fontId="0" fillId="0" borderId="9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right" vertical="center" wrapText="1"/>
    </xf>
    <xf numFmtId="177" fontId="0" fillId="0" borderId="9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65" fillId="33" borderId="10" xfId="0" applyFont="1" applyFill="1" applyBorder="1" applyAlignment="1">
      <alignment vertical="center"/>
    </xf>
    <xf numFmtId="10" fontId="3" fillId="33" borderId="9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3" fontId="7" fillId="33" borderId="9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horizontal="right" vertical="center" wrapText="1"/>
    </xf>
    <xf numFmtId="10" fontId="0" fillId="34" borderId="13" xfId="0" applyNumberFormat="1" applyFont="1" applyFill="1" applyBorder="1" applyAlignment="1">
      <alignment horizontal="left" vertical="center" wrapText="1"/>
    </xf>
    <xf numFmtId="49" fontId="0" fillId="34" borderId="13" xfId="0" applyNumberFormat="1" applyFont="1" applyFill="1" applyBorder="1" applyAlignment="1">
      <alignment horizontal="left" vertical="center" wrapText="1"/>
    </xf>
    <xf numFmtId="180" fontId="0" fillId="34" borderId="9" xfId="0" applyNumberFormat="1" applyFont="1" applyFill="1" applyBorder="1" applyAlignment="1">
      <alignment horizontal="right" vertical="center"/>
    </xf>
    <xf numFmtId="3" fontId="3" fillId="33" borderId="9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left" vertical="center" wrapText="1"/>
    </xf>
    <xf numFmtId="181" fontId="3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2" fontId="8" fillId="0" borderId="0" xfId="0" applyNumberFormat="1" applyFont="1" applyFill="1" applyBorder="1" applyAlignment="1">
      <alignment horizontal="centerContinuous" vertical="center"/>
    </xf>
    <xf numFmtId="182" fontId="8" fillId="0" borderId="0" xfId="0" applyNumberFormat="1" applyFont="1" applyFill="1" applyAlignment="1">
      <alignment horizontal="centerContinuous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49" fontId="3" fillId="0" borderId="9" xfId="19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10" fontId="3" fillId="0" borderId="13" xfId="0" applyNumberFormat="1" applyFont="1" applyFill="1" applyBorder="1" applyAlignment="1">
      <alignment horizontal="right" vertical="center" wrapText="1"/>
    </xf>
    <xf numFmtId="183" fontId="3" fillId="0" borderId="9" xfId="0" applyNumberFormat="1" applyFont="1" applyFill="1" applyBorder="1" applyAlignment="1">
      <alignment horizontal="right" vertical="center"/>
    </xf>
    <xf numFmtId="179" fontId="3" fillId="33" borderId="9" xfId="0" applyNumberFormat="1" applyFont="1" applyFill="1" applyBorder="1" applyAlignment="1">
      <alignment horizontal="right" vertical="center"/>
    </xf>
    <xf numFmtId="10" fontId="3" fillId="33" borderId="13" xfId="0" applyNumberFormat="1" applyFont="1" applyFill="1" applyBorder="1" applyAlignment="1">
      <alignment horizontal="right" vertical="center" wrapText="1"/>
    </xf>
    <xf numFmtId="177" fontId="3" fillId="33" borderId="9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 wrapText="1"/>
    </xf>
    <xf numFmtId="10" fontId="3" fillId="0" borderId="9" xfId="0" applyNumberFormat="1" applyFont="1" applyFill="1" applyBorder="1" applyAlignment="1">
      <alignment horizontal="right" vertical="center" wrapText="1"/>
    </xf>
    <xf numFmtId="0" fontId="64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left" vertical="center" wrapText="1"/>
    </xf>
    <xf numFmtId="10" fontId="3" fillId="33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6" fontId="3" fillId="33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3" fontId="3" fillId="0" borderId="9" xfId="0" applyNumberFormat="1" applyFont="1" applyFill="1" applyBorder="1" applyAlignment="1">
      <alignment vertical="center"/>
    </xf>
    <xf numFmtId="183" fontId="3" fillId="33" borderId="9" xfId="0" applyNumberFormat="1" applyFont="1" applyFill="1" applyBorder="1" applyAlignment="1">
      <alignment vertical="center"/>
    </xf>
    <xf numFmtId="183" fontId="3" fillId="34" borderId="9" xfId="0" applyNumberFormat="1" applyFont="1" applyFill="1" applyBorder="1" applyAlignment="1">
      <alignment vertical="center"/>
    </xf>
    <xf numFmtId="183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183" fontId="9" fillId="0" borderId="9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49" fontId="3" fillId="34" borderId="9" xfId="0" applyNumberFormat="1" applyFont="1" applyFill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34" borderId="9" xfId="0" applyNumberFormat="1" applyFont="1" applyFill="1" applyBorder="1" applyAlignment="1">
      <alignment horizontal="right" vertical="center" wrapText="1"/>
    </xf>
    <xf numFmtId="183" fontId="64" fillId="0" borderId="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 vertical="center" wrapText="1"/>
    </xf>
    <xf numFmtId="183" fontId="9" fillId="0" borderId="9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49" fontId="9" fillId="0" borderId="9" xfId="19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3" fillId="34" borderId="9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77" fontId="3" fillId="34" borderId="9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9" xfId="19" applyNumberFormat="1" applyFont="1" applyFill="1" applyBorder="1" applyAlignment="1" applyProtection="1">
      <alignment horizontal="center" vertical="center" wrapText="1"/>
      <protection/>
    </xf>
    <xf numFmtId="10" fontId="3" fillId="0" borderId="9" xfId="19" applyNumberFormat="1" applyFont="1" applyFill="1" applyBorder="1" applyAlignment="1" applyProtection="1">
      <alignment horizontal="center" vertical="center" wrapText="1"/>
      <protection/>
    </xf>
    <xf numFmtId="10" fontId="3" fillId="33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177" fontId="3" fillId="33" borderId="9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 shrinkToFit="1"/>
      <protection/>
    </xf>
    <xf numFmtId="0" fontId="3" fillId="0" borderId="9" xfId="0" applyFont="1" applyFill="1" applyBorder="1" applyAlignment="1">
      <alignment vertical="center" shrinkToFit="1"/>
    </xf>
    <xf numFmtId="0" fontId="3" fillId="33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wrapText="1" shrinkToFit="1"/>
    </xf>
    <xf numFmtId="177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 wrapText="1"/>
    </xf>
    <xf numFmtId="10" fontId="3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19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9" xfId="0" applyNumberFormat="1" applyFont="1" applyFill="1" applyBorder="1" applyAlignment="1">
      <alignment vertical="center" wrapText="1"/>
    </xf>
    <xf numFmtId="0" fontId="64" fillId="0" borderId="9" xfId="0" applyFont="1" applyFill="1" applyBorder="1" applyAlignment="1">
      <alignment vertical="center" shrinkToFit="1"/>
    </xf>
    <xf numFmtId="177" fontId="64" fillId="0" borderId="9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21" borderId="9" xfId="0" applyFont="1" applyFill="1" applyBorder="1" applyAlignment="1">
      <alignment vertical="center"/>
    </xf>
    <xf numFmtId="179" fontId="3" fillId="21" borderId="9" xfId="0" applyNumberFormat="1" applyFont="1" applyFill="1" applyBorder="1" applyAlignment="1">
      <alignment horizontal="right" vertical="center"/>
    </xf>
    <xf numFmtId="10" fontId="3" fillId="21" borderId="9" xfId="0" applyNumberFormat="1" applyFont="1" applyFill="1" applyBorder="1" applyAlignment="1">
      <alignment horizontal="right" vertical="center"/>
    </xf>
    <xf numFmtId="10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34" borderId="9" xfId="0" applyFont="1" applyFill="1" applyBorder="1" applyAlignment="1">
      <alignment vertical="center"/>
    </xf>
    <xf numFmtId="0" fontId="3" fillId="34" borderId="9" xfId="0" applyFont="1" applyFill="1" applyBorder="1" applyAlignment="1">
      <alignment vertical="center"/>
    </xf>
    <xf numFmtId="176" fontId="3" fillId="34" borderId="9" xfId="0" applyNumberFormat="1" applyFont="1" applyFill="1" applyBorder="1" applyAlignment="1">
      <alignment vertical="center"/>
    </xf>
    <xf numFmtId="49" fontId="3" fillId="0" borderId="9" xfId="19" applyNumberFormat="1" applyFont="1" applyFill="1" applyBorder="1" applyAlignment="1" applyProtection="1">
      <alignment horizontal="center" vertical="center"/>
      <protection/>
    </xf>
    <xf numFmtId="177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shrinkToFit="1"/>
    </xf>
    <xf numFmtId="0" fontId="0" fillId="34" borderId="9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0" fontId="3" fillId="0" borderId="9" xfId="0" applyNumberFormat="1" applyFont="1" applyFill="1" applyBorder="1" applyAlignment="1">
      <alignment vertical="center"/>
    </xf>
    <xf numFmtId="10" fontId="3" fillId="21" borderId="9" xfId="0" applyNumberFormat="1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  <xf numFmtId="10" fontId="3" fillId="0" borderId="9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horizontal="right" vertical="center"/>
    </xf>
    <xf numFmtId="176" fontId="3" fillId="21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shrinkToFit="1"/>
    </xf>
    <xf numFmtId="49" fontId="3" fillId="0" borderId="9" xfId="19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vertical="center" shrinkToFit="1"/>
    </xf>
    <xf numFmtId="0" fontId="3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vertical="center"/>
    </xf>
    <xf numFmtId="179" fontId="3" fillId="21" borderId="13" xfId="0" applyNumberFormat="1" applyFont="1" applyFill="1" applyBorder="1" applyAlignment="1">
      <alignment horizontal="left" vertical="center"/>
    </xf>
    <xf numFmtId="179" fontId="3" fillId="21" borderId="24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 wrapText="1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vertical="center"/>
    </xf>
    <xf numFmtId="176" fontId="70" fillId="0" borderId="9" xfId="0" applyNumberFormat="1" applyFont="1" applyFill="1" applyBorder="1" applyAlignment="1">
      <alignment vertical="center"/>
    </xf>
    <xf numFmtId="176" fontId="70" fillId="0" borderId="9" xfId="0" applyNumberFormat="1" applyFont="1" applyFill="1" applyBorder="1" applyAlignment="1">
      <alignment horizontal="right" vertical="center"/>
    </xf>
    <xf numFmtId="0" fontId="71" fillId="0" borderId="9" xfId="0" applyFont="1" applyFill="1" applyBorder="1" applyAlignment="1">
      <alignment vertical="center"/>
    </xf>
    <xf numFmtId="0" fontId="72" fillId="0" borderId="9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left" vertical="center"/>
    </xf>
    <xf numFmtId="176" fontId="69" fillId="0" borderId="9" xfId="0" applyNumberFormat="1" applyFont="1" applyFill="1" applyBorder="1" applyAlignment="1">
      <alignment horizontal="right" vertical="center"/>
    </xf>
    <xf numFmtId="0" fontId="69" fillId="0" borderId="9" xfId="0" applyFont="1" applyFill="1" applyBorder="1" applyAlignment="1">
      <alignment vertical="center"/>
    </xf>
    <xf numFmtId="176" fontId="69" fillId="0" borderId="9" xfId="0" applyNumberFormat="1" applyFont="1" applyFill="1" applyBorder="1" applyAlignment="1">
      <alignment vertical="center"/>
    </xf>
    <xf numFmtId="0" fontId="69" fillId="0" borderId="9" xfId="0" applyFont="1" applyFill="1" applyBorder="1" applyAlignment="1">
      <alignment vertical="center" wrapText="1" shrinkToFit="1"/>
    </xf>
    <xf numFmtId="176" fontId="69" fillId="0" borderId="9" xfId="0" applyNumberFormat="1" applyFont="1" applyFill="1" applyBorder="1" applyAlignment="1">
      <alignment horizontal="left" vertical="center"/>
    </xf>
    <xf numFmtId="49" fontId="69" fillId="0" borderId="9" xfId="0" applyNumberFormat="1" applyFont="1" applyFill="1" applyBorder="1" applyAlignment="1">
      <alignment horizontal="left" vertical="center" wrapText="1" shrinkToFit="1"/>
    </xf>
    <xf numFmtId="176" fontId="69" fillId="0" borderId="9" xfId="0" applyNumberFormat="1" applyFont="1" applyFill="1" applyBorder="1" applyAlignment="1">
      <alignment horizontal="right" vertical="center" wrapText="1" shrinkToFit="1"/>
    </xf>
    <xf numFmtId="0" fontId="69" fillId="0" borderId="9" xfId="0" applyNumberFormat="1" applyFont="1" applyFill="1" applyBorder="1" applyAlignment="1">
      <alignment horizontal="right" vertical="center" wrapText="1" shrinkToFit="1"/>
    </xf>
    <xf numFmtId="176" fontId="69" fillId="0" borderId="9" xfId="0" applyNumberFormat="1" applyFont="1" applyFill="1" applyBorder="1" applyAlignment="1">
      <alignment vertical="center" wrapText="1" shrinkToFit="1"/>
    </xf>
    <xf numFmtId="0" fontId="70" fillId="0" borderId="9" xfId="0" applyFont="1" applyFill="1" applyBorder="1" applyAlignment="1">
      <alignment vertical="center" wrapText="1" shrinkToFit="1"/>
    </xf>
    <xf numFmtId="0" fontId="69" fillId="0" borderId="9" xfId="0" applyFont="1" applyFill="1" applyBorder="1" applyAlignment="1">
      <alignment vertical="center" wrapText="1"/>
    </xf>
    <xf numFmtId="176" fontId="69" fillId="0" borderId="14" xfId="0" applyNumberFormat="1" applyFont="1" applyFill="1" applyBorder="1" applyAlignment="1">
      <alignment horizontal="right" vertical="center"/>
    </xf>
    <xf numFmtId="176" fontId="69" fillId="0" borderId="14" xfId="0" applyNumberFormat="1" applyFont="1" applyFill="1" applyBorder="1" applyAlignment="1">
      <alignment vertical="center" wrapText="1" shrinkToFit="1"/>
    </xf>
    <xf numFmtId="176" fontId="69" fillId="0" borderId="10" xfId="0" applyNumberFormat="1" applyFont="1" applyFill="1" applyBorder="1" applyAlignment="1">
      <alignment horizontal="right" vertical="center"/>
    </xf>
    <xf numFmtId="176" fontId="69" fillId="0" borderId="10" xfId="0" applyNumberFormat="1" applyFont="1" applyFill="1" applyBorder="1" applyAlignment="1">
      <alignment vertical="center" wrapText="1" shrinkToFit="1"/>
    </xf>
    <xf numFmtId="0" fontId="70" fillId="0" borderId="9" xfId="0" applyFont="1" applyFill="1" applyBorder="1" applyAlignment="1">
      <alignment horizontal="left" vertical="center"/>
    </xf>
    <xf numFmtId="176" fontId="69" fillId="0" borderId="24" xfId="0" applyNumberFormat="1" applyFont="1" applyFill="1" applyBorder="1" applyAlignment="1">
      <alignment vertical="center"/>
    </xf>
    <xf numFmtId="176" fontId="69" fillId="0" borderId="24" xfId="0" applyNumberFormat="1" applyFont="1" applyFill="1" applyBorder="1" applyAlignment="1">
      <alignment horizontal="right" vertical="center"/>
    </xf>
    <xf numFmtId="0" fontId="69" fillId="0" borderId="24" xfId="0" applyFont="1" applyFill="1" applyBorder="1" applyAlignment="1">
      <alignment vertical="center"/>
    </xf>
    <xf numFmtId="176" fontId="70" fillId="0" borderId="17" xfId="0" applyNumberFormat="1" applyFont="1" applyFill="1" applyBorder="1" applyAlignment="1">
      <alignment horizontal="right" vertical="center"/>
    </xf>
    <xf numFmtId="176" fontId="70" fillId="0" borderId="24" xfId="0" applyNumberFormat="1" applyFont="1" applyFill="1" applyBorder="1" applyAlignment="1">
      <alignment horizontal="right" vertical="center"/>
    </xf>
    <xf numFmtId="0" fontId="69" fillId="0" borderId="17" xfId="0" applyFont="1" applyFill="1" applyBorder="1" applyAlignment="1">
      <alignment vertical="center"/>
    </xf>
    <xf numFmtId="0" fontId="70" fillId="0" borderId="25" xfId="0" applyFont="1" applyFill="1" applyBorder="1" applyAlignment="1">
      <alignment horizontal="left" vertical="center"/>
    </xf>
    <xf numFmtId="0" fontId="70" fillId="0" borderId="25" xfId="0" applyFont="1" applyFill="1" applyBorder="1" applyAlignment="1">
      <alignment vertical="center"/>
    </xf>
    <xf numFmtId="0" fontId="7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right" vertical="center"/>
    </xf>
    <xf numFmtId="0" fontId="2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79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Alignment="1">
      <alignment/>
    </xf>
    <xf numFmtId="179" fontId="7" fillId="0" borderId="9" xfId="0" applyNumberFormat="1" applyFont="1" applyFill="1" applyBorder="1" applyAlignment="1" applyProtection="1">
      <alignment horizontal="left" vertical="center"/>
      <protection locked="0"/>
    </xf>
    <xf numFmtId="179" fontId="7" fillId="0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horizontal="left" vertical="center" indent="1"/>
      <protection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49" fontId="7" fillId="0" borderId="9" xfId="45" applyNumberFormat="1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right"/>
      <protection locked="0"/>
    </xf>
    <xf numFmtId="0" fontId="22" fillId="0" borderId="9" xfId="0" applyFont="1" applyFill="1" applyBorder="1" applyAlignment="1">
      <alignment horizontal="center"/>
    </xf>
    <xf numFmtId="1" fontId="2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0" fontId="22" fillId="0" borderId="9" xfId="0" applyFont="1" applyFill="1" applyBorder="1" applyAlignment="1">
      <alignment horizontal="left" vertical="center"/>
    </xf>
    <xf numFmtId="1" fontId="22" fillId="0" borderId="9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附件2：二维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SheetLayoutView="100" workbookViewId="0" topLeftCell="A1">
      <selection activeCell="D53" sqref="D53:F53"/>
    </sheetView>
  </sheetViews>
  <sheetFormatPr defaultColWidth="9.00390625" defaultRowHeight="14.25"/>
  <cols>
    <col min="1" max="1" width="36.00390625" style="0" customWidth="1"/>
    <col min="2" max="2" width="14.50390625" style="0" customWidth="1"/>
    <col min="3" max="3" width="13.00390625" style="0" customWidth="1"/>
    <col min="4" max="4" width="38.125" style="0" customWidth="1"/>
    <col min="5" max="5" width="12.75390625" style="0" customWidth="1"/>
    <col min="6" max="6" width="15.50390625" style="0" customWidth="1"/>
  </cols>
  <sheetData>
    <row r="1" spans="1:6" ht="33.75">
      <c r="A1" s="384" t="s">
        <v>0</v>
      </c>
      <c r="B1" s="385"/>
      <c r="C1" s="385"/>
      <c r="D1" s="385"/>
      <c r="E1" s="385"/>
      <c r="F1" s="385"/>
    </row>
    <row r="2" spans="1:6" ht="19.5" customHeight="1">
      <c r="A2" s="386"/>
      <c r="B2" s="387"/>
      <c r="C2" s="387"/>
      <c r="D2" s="388"/>
      <c r="E2" s="389"/>
      <c r="F2" s="390" t="s">
        <v>1</v>
      </c>
    </row>
    <row r="3" spans="1:6" ht="19.5" customHeight="1">
      <c r="A3" s="391" t="s">
        <v>2</v>
      </c>
      <c r="B3" s="391"/>
      <c r="C3" s="391"/>
      <c r="D3" s="391" t="s">
        <v>3</v>
      </c>
      <c r="E3" s="391"/>
      <c r="F3" s="391"/>
    </row>
    <row r="4" spans="1:6" ht="19.5" customHeight="1">
      <c r="A4" s="392" t="s">
        <v>4</v>
      </c>
      <c r="B4" s="392" t="s">
        <v>5</v>
      </c>
      <c r="C4" s="392" t="s">
        <v>6</v>
      </c>
      <c r="D4" s="392" t="s">
        <v>4</v>
      </c>
      <c r="E4" s="393" t="s">
        <v>5</v>
      </c>
      <c r="F4" s="392" t="s">
        <v>6</v>
      </c>
    </row>
    <row r="5" spans="1:6" ht="19.5" customHeight="1">
      <c r="A5" s="394" t="s">
        <v>7</v>
      </c>
      <c r="B5" s="395">
        <f>SUM(B6:B16)</f>
        <v>40876</v>
      </c>
      <c r="C5" s="396"/>
      <c r="D5" s="397" t="s">
        <v>8</v>
      </c>
      <c r="E5" s="395">
        <v>3444</v>
      </c>
      <c r="F5" s="396"/>
    </row>
    <row r="6" spans="1:6" ht="19.5" customHeight="1">
      <c r="A6" s="394" t="s">
        <v>9</v>
      </c>
      <c r="B6" s="395">
        <v>23669</v>
      </c>
      <c r="C6" s="396"/>
      <c r="D6" s="398" t="s">
        <v>10</v>
      </c>
      <c r="E6" s="395">
        <v>2267</v>
      </c>
      <c r="F6" s="398"/>
    </row>
    <row r="7" spans="1:6" ht="19.5" customHeight="1">
      <c r="A7" s="399" t="s">
        <v>11</v>
      </c>
      <c r="B7" s="395">
        <v>3767</v>
      </c>
      <c r="C7" s="396"/>
      <c r="D7" s="398" t="s">
        <v>12</v>
      </c>
      <c r="E7" s="395">
        <v>88</v>
      </c>
      <c r="F7" s="396"/>
    </row>
    <row r="8" spans="1:6" ht="19.5" customHeight="1">
      <c r="A8" s="394" t="s">
        <v>13</v>
      </c>
      <c r="B8" s="395">
        <v>850</v>
      </c>
      <c r="C8" s="396"/>
      <c r="D8" s="398" t="s">
        <v>14</v>
      </c>
      <c r="E8" s="395">
        <v>5</v>
      </c>
      <c r="F8" s="396"/>
    </row>
    <row r="9" spans="1:6" ht="19.5" customHeight="1">
      <c r="A9" s="394" t="s">
        <v>15</v>
      </c>
      <c r="B9" s="395">
        <v>2970</v>
      </c>
      <c r="C9" s="396"/>
      <c r="D9" s="398" t="s">
        <v>16</v>
      </c>
      <c r="E9" s="395">
        <v>55</v>
      </c>
      <c r="F9" s="396"/>
    </row>
    <row r="10" spans="1:6" ht="19.5" customHeight="1">
      <c r="A10" s="394" t="s">
        <v>17</v>
      </c>
      <c r="B10" s="395">
        <v>2800</v>
      </c>
      <c r="C10" s="396"/>
      <c r="D10" s="398" t="s">
        <v>18</v>
      </c>
      <c r="E10" s="395">
        <v>250</v>
      </c>
      <c r="F10" s="396"/>
    </row>
    <row r="11" spans="1:6" ht="19.5" customHeight="1">
      <c r="A11" s="394" t="s">
        <v>19</v>
      </c>
      <c r="B11" s="395">
        <v>1760</v>
      </c>
      <c r="C11" s="396"/>
      <c r="D11" s="398" t="s">
        <v>20</v>
      </c>
      <c r="E11" s="395">
        <v>89</v>
      </c>
      <c r="F11" s="396"/>
    </row>
    <row r="12" spans="1:6" ht="19.5" customHeight="1">
      <c r="A12" s="394" t="s">
        <v>21</v>
      </c>
      <c r="B12" s="395">
        <v>2970</v>
      </c>
      <c r="C12" s="396"/>
      <c r="D12" s="398" t="s">
        <v>22</v>
      </c>
      <c r="E12" s="395">
        <v>10</v>
      </c>
      <c r="F12" s="396"/>
    </row>
    <row r="13" spans="1:6" ht="19.5" customHeight="1">
      <c r="A13" s="394" t="s">
        <v>23</v>
      </c>
      <c r="B13" s="395">
        <v>2080</v>
      </c>
      <c r="C13" s="396"/>
      <c r="D13" s="400" t="s">
        <v>24</v>
      </c>
      <c r="E13" s="395">
        <v>170</v>
      </c>
      <c r="F13" s="401"/>
    </row>
    <row r="14" spans="1:6" ht="19.5" customHeight="1">
      <c r="A14" s="394" t="s">
        <v>25</v>
      </c>
      <c r="B14" s="395">
        <v>10</v>
      </c>
      <c r="C14" s="396"/>
      <c r="D14" s="400" t="s">
        <v>26</v>
      </c>
      <c r="E14" s="402">
        <v>5</v>
      </c>
      <c r="F14" s="403"/>
    </row>
    <row r="15" spans="1:6" ht="19.5" customHeight="1">
      <c r="A15" s="394" t="s">
        <v>27</v>
      </c>
      <c r="B15" s="395"/>
      <c r="C15" s="396"/>
      <c r="D15" s="400" t="s">
        <v>28</v>
      </c>
      <c r="E15" s="402">
        <v>225</v>
      </c>
      <c r="F15" s="396"/>
    </row>
    <row r="16" spans="1:6" ht="19.5" customHeight="1">
      <c r="A16" s="394" t="s">
        <v>29</v>
      </c>
      <c r="B16" s="395"/>
      <c r="C16" s="396"/>
      <c r="D16" s="400" t="s">
        <v>30</v>
      </c>
      <c r="E16" s="402">
        <v>125</v>
      </c>
      <c r="F16" s="396"/>
    </row>
    <row r="17" spans="1:6" ht="19.5" customHeight="1">
      <c r="A17" s="394"/>
      <c r="B17" s="404"/>
      <c r="C17" s="396"/>
      <c r="D17" s="400" t="s">
        <v>31</v>
      </c>
      <c r="E17" s="402">
        <v>155</v>
      </c>
      <c r="F17" s="396"/>
    </row>
    <row r="18" spans="1:6" ht="19.5" customHeight="1">
      <c r="A18" s="394"/>
      <c r="B18" s="404"/>
      <c r="C18" s="396"/>
      <c r="D18" s="397" t="s">
        <v>32</v>
      </c>
      <c r="E18" s="395">
        <v>224</v>
      </c>
      <c r="F18" s="396"/>
    </row>
    <row r="19" spans="1:6" ht="19.5" customHeight="1">
      <c r="A19" s="394" t="s">
        <v>33</v>
      </c>
      <c r="B19" s="395">
        <f>SUM(B20:B22)</f>
        <v>1000</v>
      </c>
      <c r="C19" s="396"/>
      <c r="D19" s="397" t="s">
        <v>34</v>
      </c>
      <c r="E19" s="395">
        <v>3869</v>
      </c>
      <c r="F19" s="396"/>
    </row>
    <row r="20" spans="1:6" ht="19.5" customHeight="1">
      <c r="A20" s="394" t="s">
        <v>35</v>
      </c>
      <c r="B20" s="395"/>
      <c r="C20" s="396"/>
      <c r="D20" s="397" t="s">
        <v>36</v>
      </c>
      <c r="E20" s="395">
        <v>4850</v>
      </c>
      <c r="F20" s="401"/>
    </row>
    <row r="21" spans="1:6" ht="19.5" customHeight="1">
      <c r="A21" s="394" t="s">
        <v>37</v>
      </c>
      <c r="B21" s="395">
        <v>1000</v>
      </c>
      <c r="C21" s="396"/>
      <c r="D21" s="397" t="s">
        <v>38</v>
      </c>
      <c r="E21" s="395">
        <v>16</v>
      </c>
      <c r="F21" s="396"/>
    </row>
    <row r="22" spans="1:6" ht="19.5" customHeight="1">
      <c r="A22" s="394" t="s">
        <v>39</v>
      </c>
      <c r="B22" s="404"/>
      <c r="C22" s="396"/>
      <c r="D22" s="397" t="s">
        <v>40</v>
      </c>
      <c r="E22" s="395">
        <v>3540</v>
      </c>
      <c r="F22" s="405"/>
    </row>
    <row r="23" spans="1:6" ht="19.5" customHeight="1">
      <c r="A23" s="394"/>
      <c r="B23" s="404"/>
      <c r="C23" s="396"/>
      <c r="D23" s="406" t="s">
        <v>41</v>
      </c>
      <c r="E23" s="395">
        <v>1915</v>
      </c>
      <c r="F23" s="405"/>
    </row>
    <row r="24" spans="1:6" ht="19.5" customHeight="1">
      <c r="A24" s="394"/>
      <c r="B24" s="404"/>
      <c r="C24" s="396"/>
      <c r="D24" s="400" t="s">
        <v>42</v>
      </c>
      <c r="E24" s="395">
        <v>165</v>
      </c>
      <c r="F24" s="405"/>
    </row>
    <row r="25" spans="1:6" ht="19.5" customHeight="1">
      <c r="A25" s="394"/>
      <c r="B25" s="404"/>
      <c r="C25" s="396"/>
      <c r="D25" s="400" t="s">
        <v>43</v>
      </c>
      <c r="E25" s="395">
        <v>483</v>
      </c>
      <c r="F25" s="405"/>
    </row>
    <row r="26" spans="1:6" ht="19.5" customHeight="1">
      <c r="A26" s="394"/>
      <c r="B26" s="404"/>
      <c r="C26" s="396"/>
      <c r="D26" s="400" t="s">
        <v>44</v>
      </c>
      <c r="E26" s="395">
        <v>400</v>
      </c>
      <c r="F26" s="396"/>
    </row>
    <row r="27" spans="1:6" ht="19.5" customHeight="1">
      <c r="A27" s="396"/>
      <c r="B27" s="404"/>
      <c r="C27" s="396"/>
      <c r="D27" s="407" t="s">
        <v>45</v>
      </c>
      <c r="E27" s="395">
        <v>85</v>
      </c>
      <c r="F27" s="396"/>
    </row>
    <row r="28" spans="1:6" ht="19.5" customHeight="1">
      <c r="A28" s="408"/>
      <c r="B28" s="409"/>
      <c r="C28" s="410"/>
      <c r="D28" s="407" t="s">
        <v>46</v>
      </c>
      <c r="E28" s="395">
        <v>35</v>
      </c>
      <c r="F28" s="396"/>
    </row>
    <row r="29" spans="1:6" ht="19.5" customHeight="1">
      <c r="A29" s="394"/>
      <c r="B29" s="404"/>
      <c r="C29" s="396"/>
      <c r="D29" s="407" t="s">
        <v>47</v>
      </c>
      <c r="E29" s="395">
        <v>56</v>
      </c>
      <c r="F29" s="396"/>
    </row>
    <row r="30" spans="1:6" ht="19.5" customHeight="1">
      <c r="A30" s="394"/>
      <c r="B30" s="404"/>
      <c r="C30" s="396"/>
      <c r="D30" s="407" t="s">
        <v>48</v>
      </c>
      <c r="E30" s="395">
        <v>170</v>
      </c>
      <c r="F30" s="396"/>
    </row>
    <row r="31" spans="1:6" ht="19.5" customHeight="1">
      <c r="A31" s="394"/>
      <c r="B31" s="404"/>
      <c r="C31" s="396"/>
      <c r="D31" s="407" t="s">
        <v>49</v>
      </c>
      <c r="E31" s="395">
        <v>55</v>
      </c>
      <c r="F31" s="396"/>
    </row>
    <row r="32" spans="1:6" ht="19.5" customHeight="1">
      <c r="A32" s="394"/>
      <c r="B32" s="404"/>
      <c r="C32" s="396"/>
      <c r="D32" s="407" t="s">
        <v>50</v>
      </c>
      <c r="E32" s="395">
        <v>170</v>
      </c>
      <c r="F32" s="396"/>
    </row>
    <row r="33" spans="1:6" ht="19.5" customHeight="1">
      <c r="A33" s="394"/>
      <c r="B33" s="404"/>
      <c r="C33" s="396"/>
      <c r="D33" s="407" t="s">
        <v>51</v>
      </c>
      <c r="E33" s="395">
        <v>6</v>
      </c>
      <c r="F33" s="396"/>
    </row>
    <row r="34" spans="1:6" ht="19.5" customHeight="1">
      <c r="A34" s="394"/>
      <c r="B34" s="404"/>
      <c r="C34" s="396"/>
      <c r="D34" s="397" t="s">
        <v>52</v>
      </c>
      <c r="E34" s="395">
        <v>445</v>
      </c>
      <c r="F34" s="396"/>
    </row>
    <row r="35" spans="1:6" ht="19.5" customHeight="1">
      <c r="A35" s="394"/>
      <c r="B35" s="404"/>
      <c r="C35" s="396"/>
      <c r="D35" s="406" t="s">
        <v>53</v>
      </c>
      <c r="E35" s="395">
        <v>144</v>
      </c>
      <c r="F35" s="396"/>
    </row>
    <row r="36" spans="1:6" ht="19.5" customHeight="1">
      <c r="A36" s="394"/>
      <c r="B36" s="404"/>
      <c r="C36" s="396"/>
      <c r="D36" s="406" t="s">
        <v>54</v>
      </c>
      <c r="E36" s="395">
        <v>10275</v>
      </c>
      <c r="F36" s="396"/>
    </row>
    <row r="37" spans="1:6" ht="19.5" customHeight="1">
      <c r="A37" s="394"/>
      <c r="B37" s="404"/>
      <c r="C37" s="396"/>
      <c r="D37" s="406" t="s">
        <v>55</v>
      </c>
      <c r="E37" s="395">
        <v>200</v>
      </c>
      <c r="F37" s="396"/>
    </row>
    <row r="38" spans="1:6" ht="19.5" customHeight="1">
      <c r="A38" s="394"/>
      <c r="B38" s="404"/>
      <c r="C38" s="396"/>
      <c r="D38" s="406" t="s">
        <v>56</v>
      </c>
      <c r="E38" s="395">
        <v>5</v>
      </c>
      <c r="F38" s="396"/>
    </row>
    <row r="39" spans="1:6" ht="19.5" customHeight="1">
      <c r="A39" s="394"/>
      <c r="B39" s="404"/>
      <c r="C39" s="396"/>
      <c r="D39" s="406" t="s">
        <v>57</v>
      </c>
      <c r="E39" s="395">
        <v>8005</v>
      </c>
      <c r="F39" s="396"/>
    </row>
    <row r="40" spans="1:6" ht="19.5" customHeight="1">
      <c r="A40" s="394"/>
      <c r="B40" s="404"/>
      <c r="C40" s="396"/>
      <c r="D40" s="406" t="s">
        <v>58</v>
      </c>
      <c r="E40" s="395">
        <v>2065</v>
      </c>
      <c r="F40" s="396"/>
    </row>
    <row r="41" spans="1:6" ht="19.5" customHeight="1">
      <c r="A41" s="411"/>
      <c r="B41" s="404"/>
      <c r="C41" s="396"/>
      <c r="D41" s="406" t="s">
        <v>59</v>
      </c>
      <c r="E41" s="395">
        <v>1503</v>
      </c>
      <c r="F41" s="396"/>
    </row>
    <row r="42" spans="1:6" ht="19.5" customHeight="1">
      <c r="A42" s="411"/>
      <c r="B42" s="404"/>
      <c r="C42" s="410"/>
      <c r="D42" s="406" t="s">
        <v>60</v>
      </c>
      <c r="E42" s="395">
        <v>588</v>
      </c>
      <c r="F42" s="396"/>
    </row>
    <row r="43" spans="1:6" ht="19.5" customHeight="1">
      <c r="A43" s="412"/>
      <c r="B43" s="404"/>
      <c r="C43" s="396"/>
      <c r="D43" s="406" t="s">
        <v>61</v>
      </c>
      <c r="E43" s="395">
        <v>915</v>
      </c>
      <c r="F43" s="396"/>
    </row>
    <row r="44" spans="1:6" ht="19.5" customHeight="1">
      <c r="A44" s="396"/>
      <c r="B44" s="404"/>
      <c r="C44" s="396"/>
      <c r="D44" s="406" t="s">
        <v>62</v>
      </c>
      <c r="E44" s="395">
        <v>6278</v>
      </c>
      <c r="F44" s="396"/>
    </row>
    <row r="45" spans="1:6" ht="19.5" customHeight="1">
      <c r="A45" s="394"/>
      <c r="B45" s="404"/>
      <c r="C45" s="396"/>
      <c r="D45" s="406" t="s">
        <v>63</v>
      </c>
      <c r="E45" s="395">
        <v>30</v>
      </c>
      <c r="F45" s="396"/>
    </row>
    <row r="46" spans="1:6" ht="19.5" customHeight="1">
      <c r="A46" s="394"/>
      <c r="B46" s="404"/>
      <c r="C46" s="396"/>
      <c r="D46" s="406" t="s">
        <v>64</v>
      </c>
      <c r="E46" s="395">
        <v>523</v>
      </c>
      <c r="F46" s="396"/>
    </row>
    <row r="47" spans="1:6" ht="19.5" customHeight="1">
      <c r="A47" s="394"/>
      <c r="B47" s="404"/>
      <c r="C47" s="396"/>
      <c r="D47" s="406" t="s">
        <v>65</v>
      </c>
      <c r="E47" s="395">
        <v>293</v>
      </c>
      <c r="F47" s="396"/>
    </row>
    <row r="48" spans="1:6" ht="19.5" customHeight="1">
      <c r="A48" s="396"/>
      <c r="B48" s="404"/>
      <c r="C48" s="396"/>
      <c r="D48" s="406" t="s">
        <v>66</v>
      </c>
      <c r="E48" s="395">
        <v>758</v>
      </c>
      <c r="F48" s="396"/>
    </row>
    <row r="49" spans="1:6" ht="19.5" customHeight="1">
      <c r="A49" s="396"/>
      <c r="B49" s="404"/>
      <c r="C49" s="396"/>
      <c r="D49" s="406" t="s">
        <v>67</v>
      </c>
      <c r="E49" s="395"/>
      <c r="F49" s="396"/>
    </row>
    <row r="50" spans="1:6" ht="19.5" customHeight="1">
      <c r="A50" s="396"/>
      <c r="B50" s="404"/>
      <c r="C50" s="396"/>
      <c r="D50" s="406" t="s">
        <v>68</v>
      </c>
      <c r="E50" s="395"/>
      <c r="F50" s="396"/>
    </row>
    <row r="51" spans="1:6" ht="19.5" customHeight="1">
      <c r="A51" s="396"/>
      <c r="B51" s="404"/>
      <c r="C51" s="396"/>
      <c r="D51" s="406" t="s">
        <v>69</v>
      </c>
      <c r="E51" s="395">
        <v>103</v>
      </c>
      <c r="F51" s="396"/>
    </row>
    <row r="52" spans="1:6" ht="19.5" customHeight="1">
      <c r="A52" s="396"/>
      <c r="B52" s="404"/>
      <c r="C52" s="396"/>
      <c r="D52" s="406" t="s">
        <v>70</v>
      </c>
      <c r="E52" s="395">
        <v>1113</v>
      </c>
      <c r="F52" s="396"/>
    </row>
    <row r="53" spans="1:6" ht="19.5" customHeight="1">
      <c r="A53" s="396"/>
      <c r="B53" s="404"/>
      <c r="C53" s="396"/>
      <c r="D53" s="406"/>
      <c r="E53" s="395"/>
      <c r="F53" s="396"/>
    </row>
    <row r="54" spans="1:6" ht="19.5" customHeight="1">
      <c r="A54" s="408" t="s">
        <v>71</v>
      </c>
      <c r="B54" s="409">
        <f>B5+B19</f>
        <v>41876</v>
      </c>
      <c r="C54" s="396"/>
      <c r="D54" s="408" t="s">
        <v>72</v>
      </c>
      <c r="E54" s="412">
        <f>E5+E18+E19+E20+E21+E22+E34+E35+E36+E41+E44+E45+E46+E47+E48+E51+E52</f>
        <v>37408</v>
      </c>
      <c r="F54" s="396"/>
    </row>
    <row r="55" spans="1:6" ht="19.5" customHeight="1">
      <c r="A55" s="413" t="s">
        <v>73</v>
      </c>
      <c r="B55" s="409">
        <v>2576</v>
      </c>
      <c r="C55" s="396"/>
      <c r="D55" s="408"/>
      <c r="E55" s="412"/>
      <c r="F55" s="396"/>
    </row>
    <row r="56" spans="1:6" ht="19.5" customHeight="1">
      <c r="A56" s="411" t="s">
        <v>74</v>
      </c>
      <c r="B56" s="404">
        <v>-713</v>
      </c>
      <c r="C56" s="396"/>
      <c r="D56" s="411" t="s">
        <v>75</v>
      </c>
      <c r="E56" s="414">
        <v>6331</v>
      </c>
      <c r="F56" s="412"/>
    </row>
    <row r="57" spans="1:6" ht="19.5" customHeight="1">
      <c r="A57" s="412" t="s">
        <v>76</v>
      </c>
      <c r="B57" s="412">
        <f>B54+B56+B55</f>
        <v>43739</v>
      </c>
      <c r="C57" s="412"/>
      <c r="D57" s="411" t="s">
        <v>77</v>
      </c>
      <c r="E57" s="412">
        <f>E56+E54</f>
        <v>43739</v>
      </c>
      <c r="F57" s="396"/>
    </row>
  </sheetData>
  <sheetProtection/>
  <mergeCells count="2">
    <mergeCell ref="A1:F1"/>
    <mergeCell ref="A3:C3"/>
  </mergeCells>
  <printOptions/>
  <pageMargins left="0.75" right="0.75" top="1" bottom="1" header="0.5" footer="0.5"/>
  <pageSetup fitToHeight="1" fitToWidth="1" orientation="portrait" paperSize="8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workbookViewId="0" topLeftCell="A1">
      <selection activeCell="P6" sqref="P6"/>
    </sheetView>
  </sheetViews>
  <sheetFormatPr defaultColWidth="9.00390625" defaultRowHeight="14.25"/>
  <cols>
    <col min="1" max="1" width="5.75390625" style="152" customWidth="1"/>
    <col min="2" max="2" width="33.25390625" style="0" customWidth="1"/>
    <col min="3" max="4" width="11.625" style="0" customWidth="1"/>
    <col min="5" max="5" width="10.375" style="108" customWidth="1"/>
    <col min="6" max="7" width="12.125" style="0" customWidth="1"/>
    <col min="8" max="8" width="12.625" style="0" customWidth="1"/>
    <col min="9" max="9" width="14.00390625" style="0" customWidth="1"/>
    <col min="10" max="10" width="16.00390625" style="0" customWidth="1"/>
    <col min="11" max="11" width="29.375" style="0" customWidth="1"/>
  </cols>
  <sheetData>
    <row r="1" spans="1:11" s="104" customFormat="1" ht="19.5" customHeight="1">
      <c r="A1" s="153"/>
      <c r="B1" s="110"/>
      <c r="C1" s="111"/>
      <c r="D1" s="111"/>
      <c r="E1" s="112"/>
      <c r="F1" s="111"/>
      <c r="G1" s="111"/>
      <c r="H1" s="113"/>
      <c r="I1" s="113"/>
      <c r="J1" s="113"/>
      <c r="K1" s="113"/>
    </row>
    <row r="2" spans="1:11" s="104" customFormat="1" ht="34.5" customHeight="1">
      <c r="A2" s="154" t="s">
        <v>151</v>
      </c>
      <c r="B2" s="155" t="s">
        <v>152</v>
      </c>
      <c r="C2" s="156" t="s">
        <v>80</v>
      </c>
      <c r="D2" s="156" t="s">
        <v>81</v>
      </c>
      <c r="E2" s="156" t="s">
        <v>82</v>
      </c>
      <c r="F2" s="155" t="s">
        <v>193</v>
      </c>
      <c r="G2" s="156" t="s">
        <v>83</v>
      </c>
      <c r="H2" s="156" t="s">
        <v>84</v>
      </c>
      <c r="I2" s="156" t="s">
        <v>194</v>
      </c>
      <c r="J2" s="17" t="s">
        <v>195</v>
      </c>
      <c r="K2" s="17" t="s">
        <v>6</v>
      </c>
    </row>
    <row r="3" spans="1:11" s="105" customFormat="1" ht="19.5" customHeight="1">
      <c r="A3" s="157"/>
      <c r="B3" s="119" t="s">
        <v>177</v>
      </c>
      <c r="C3" s="120">
        <f>SUM(C4:C15)</f>
        <v>90541700</v>
      </c>
      <c r="D3" s="120">
        <f>SUM(D4:D10)</f>
        <v>706000</v>
      </c>
      <c r="E3" s="120">
        <f>SUM(E4:E10)</f>
        <v>686000</v>
      </c>
      <c r="F3" s="121">
        <f aca="true" t="shared" si="0" ref="F3:F11">(G3-H3)/H3</f>
        <v>0.15483870967741936</v>
      </c>
      <c r="G3" s="120">
        <f>SUM(G4:G9)</f>
        <v>716000</v>
      </c>
      <c r="H3" s="120">
        <f>SUM(H4:H9)</f>
        <v>620000</v>
      </c>
      <c r="I3" s="120">
        <f>SUM(I4:I9)</f>
        <v>100000</v>
      </c>
      <c r="J3" s="120">
        <f>SUM(J12:J12)</f>
        <v>12347900</v>
      </c>
      <c r="K3" s="164"/>
    </row>
    <row r="4" spans="1:11" s="105" customFormat="1" ht="51" customHeight="1">
      <c r="A4" s="158">
        <v>1</v>
      </c>
      <c r="B4" s="123" t="s">
        <v>578</v>
      </c>
      <c r="C4" s="95">
        <v>95000</v>
      </c>
      <c r="D4" s="95">
        <v>95000</v>
      </c>
      <c r="E4" s="95">
        <v>95000</v>
      </c>
      <c r="F4" s="94">
        <f t="shared" si="0"/>
        <v>0</v>
      </c>
      <c r="G4" s="57">
        <v>95000</v>
      </c>
      <c r="H4" s="57">
        <v>95000</v>
      </c>
      <c r="I4" s="165">
        <v>10000</v>
      </c>
      <c r="J4" s="165">
        <v>51064</v>
      </c>
      <c r="K4" s="166" t="s">
        <v>579</v>
      </c>
    </row>
    <row r="5" spans="1:11" s="105" customFormat="1" ht="60" customHeight="1">
      <c r="A5" s="158">
        <v>2</v>
      </c>
      <c r="B5" s="123" t="s">
        <v>580</v>
      </c>
      <c r="C5" s="95">
        <v>320000</v>
      </c>
      <c r="D5" s="95">
        <v>320000</v>
      </c>
      <c r="E5" s="95">
        <v>300000</v>
      </c>
      <c r="F5" s="94">
        <f t="shared" si="0"/>
        <v>1.5</v>
      </c>
      <c r="G5" s="95">
        <v>150000</v>
      </c>
      <c r="H5" s="95">
        <v>60000</v>
      </c>
      <c r="I5" s="95"/>
      <c r="J5" s="95"/>
      <c r="K5" s="166" t="s">
        <v>581</v>
      </c>
    </row>
    <row r="6" spans="1:11" s="105" customFormat="1" ht="19.5" customHeight="1">
      <c r="A6" s="158">
        <v>3</v>
      </c>
      <c r="B6" s="123" t="s">
        <v>582</v>
      </c>
      <c r="C6" s="95">
        <v>323500</v>
      </c>
      <c r="D6" s="95">
        <v>123500</v>
      </c>
      <c r="E6" s="95">
        <v>123500</v>
      </c>
      <c r="F6" s="94">
        <f t="shared" si="0"/>
        <v>-0.1482758620689655</v>
      </c>
      <c r="G6" s="27">
        <v>123500</v>
      </c>
      <c r="H6" s="27">
        <v>145000</v>
      </c>
      <c r="I6" s="27">
        <v>45000</v>
      </c>
      <c r="J6" s="27">
        <v>20000</v>
      </c>
      <c r="K6" s="166" t="s">
        <v>583</v>
      </c>
    </row>
    <row r="7" spans="1:11" s="105" customFormat="1" ht="19.5" customHeight="1">
      <c r="A7" s="158">
        <v>4</v>
      </c>
      <c r="B7" s="123" t="s">
        <v>584</v>
      </c>
      <c r="C7" s="95">
        <v>120000</v>
      </c>
      <c r="D7" s="95">
        <v>120000</v>
      </c>
      <c r="E7" s="95">
        <v>120000</v>
      </c>
      <c r="F7" s="94">
        <f t="shared" si="0"/>
        <v>0</v>
      </c>
      <c r="G7" s="27">
        <v>300000</v>
      </c>
      <c r="H7" s="27">
        <v>300000</v>
      </c>
      <c r="I7" s="27">
        <v>45000</v>
      </c>
      <c r="J7" s="27"/>
      <c r="K7" s="167"/>
    </row>
    <row r="8" spans="1:11" s="105" customFormat="1" ht="19.5" customHeight="1">
      <c r="A8" s="158">
        <v>5</v>
      </c>
      <c r="B8" s="123" t="s">
        <v>585</v>
      </c>
      <c r="C8" s="95">
        <v>47500</v>
      </c>
      <c r="D8" s="95">
        <v>47500</v>
      </c>
      <c r="E8" s="95">
        <v>47500</v>
      </c>
      <c r="F8" s="94">
        <f t="shared" si="0"/>
        <v>1.375</v>
      </c>
      <c r="G8" s="159">
        <v>47500</v>
      </c>
      <c r="H8" s="159">
        <v>20000</v>
      </c>
      <c r="I8" s="165"/>
      <c r="J8" s="165" t="s">
        <v>318</v>
      </c>
      <c r="K8" s="167"/>
    </row>
    <row r="9" spans="1:11" s="26" customFormat="1" ht="27" customHeight="1">
      <c r="A9" s="158">
        <v>6</v>
      </c>
      <c r="B9" s="123" t="s">
        <v>586</v>
      </c>
      <c r="C9" s="95">
        <v>2000000</v>
      </c>
      <c r="D9" s="95"/>
      <c r="E9" s="160"/>
      <c r="F9" s="161"/>
      <c r="G9" s="162"/>
      <c r="H9" s="163"/>
      <c r="I9" s="163"/>
      <c r="J9" s="163"/>
      <c r="K9" s="166" t="s">
        <v>587</v>
      </c>
    </row>
    <row r="10" spans="1:11" s="26" customFormat="1" ht="27" customHeight="1">
      <c r="A10" s="158">
        <v>7</v>
      </c>
      <c r="B10" s="123" t="s">
        <v>588</v>
      </c>
      <c r="C10" s="95">
        <v>76800</v>
      </c>
      <c r="D10" s="95"/>
      <c r="E10" s="160"/>
      <c r="F10" s="161"/>
      <c r="G10" s="162"/>
      <c r="H10" s="163"/>
      <c r="I10" s="163"/>
      <c r="J10" s="163"/>
      <c r="K10" s="166" t="s">
        <v>589</v>
      </c>
    </row>
    <row r="11" spans="1:11" s="105" customFormat="1" ht="51.75" customHeight="1">
      <c r="A11" s="158">
        <v>8</v>
      </c>
      <c r="B11" s="123" t="s">
        <v>590</v>
      </c>
      <c r="C11" s="95">
        <v>13030000</v>
      </c>
      <c r="D11" s="95">
        <v>13030000</v>
      </c>
      <c r="E11" s="95">
        <v>13030000</v>
      </c>
      <c r="F11" s="94">
        <f>(G11-H11)/H11</f>
        <v>0.7441860465116279</v>
      </c>
      <c r="G11" s="95">
        <v>15000000</v>
      </c>
      <c r="H11" s="95">
        <v>8600000</v>
      </c>
      <c r="I11" s="95">
        <v>20590585.41</v>
      </c>
      <c r="J11" s="95"/>
      <c r="K11" s="168" t="s">
        <v>591</v>
      </c>
    </row>
    <row r="12" spans="1:11" s="151" customFormat="1" ht="57.75" customHeight="1">
      <c r="A12" s="158">
        <v>9</v>
      </c>
      <c r="B12" s="123" t="s">
        <v>592</v>
      </c>
      <c r="C12" s="95">
        <v>13498900</v>
      </c>
      <c r="D12" s="95">
        <v>26790600</v>
      </c>
      <c r="E12" s="95">
        <v>26790600</v>
      </c>
      <c r="F12" s="94">
        <f>(G12-H12)/H12</f>
        <v>1.4355090909090908</v>
      </c>
      <c r="G12" s="95">
        <v>26790600</v>
      </c>
      <c r="H12" s="95">
        <v>11000000</v>
      </c>
      <c r="I12" s="95">
        <v>12247909.01</v>
      </c>
      <c r="J12" s="95">
        <v>12347900</v>
      </c>
      <c r="K12" s="168" t="s">
        <v>593</v>
      </c>
    </row>
    <row r="13" spans="1:11" s="151" customFormat="1" ht="19.5" customHeight="1">
      <c r="A13" s="158">
        <v>10</v>
      </c>
      <c r="B13" s="123" t="s">
        <v>594</v>
      </c>
      <c r="C13" s="95">
        <v>1030000</v>
      </c>
      <c r="D13" s="95">
        <v>1030000</v>
      </c>
      <c r="E13" s="95">
        <v>1030000</v>
      </c>
      <c r="F13" s="94">
        <f>(G13-H13)/H13</f>
        <v>4.686946228</v>
      </c>
      <c r="G13" s="95">
        <v>56869462.28</v>
      </c>
      <c r="H13" s="95">
        <v>10000000</v>
      </c>
      <c r="I13" s="95">
        <v>20460000</v>
      </c>
      <c r="J13" s="95"/>
      <c r="K13" s="168" t="s">
        <v>595</v>
      </c>
    </row>
    <row r="14" spans="1:11" s="151" customFormat="1" ht="19.5" customHeight="1">
      <c r="A14" s="158">
        <v>11</v>
      </c>
      <c r="B14" s="123" t="s">
        <v>596</v>
      </c>
      <c r="C14" s="95">
        <v>30000000</v>
      </c>
      <c r="D14" s="95">
        <v>20000000</v>
      </c>
      <c r="E14" s="95">
        <v>20000000</v>
      </c>
      <c r="F14" s="94"/>
      <c r="G14" s="95"/>
      <c r="H14" s="95"/>
      <c r="I14" s="95"/>
      <c r="J14" s="95"/>
      <c r="K14" s="168"/>
    </row>
    <row r="15" spans="1:11" s="26" customFormat="1" ht="19.5" customHeight="1">
      <c r="A15" s="158">
        <v>12</v>
      </c>
      <c r="B15" s="123" t="s">
        <v>597</v>
      </c>
      <c r="C15" s="95">
        <v>30000000</v>
      </c>
      <c r="D15" s="95">
        <v>30000000</v>
      </c>
      <c r="E15" s="95">
        <v>30000000</v>
      </c>
      <c r="F15" s="161"/>
      <c r="G15" s="162"/>
      <c r="H15" s="163"/>
      <c r="I15" s="163"/>
      <c r="J15" s="163"/>
      <c r="K15" s="168" t="s">
        <v>595</v>
      </c>
    </row>
  </sheetData>
  <sheetProtection/>
  <mergeCells count="1">
    <mergeCell ref="A2:A3"/>
  </mergeCells>
  <printOptions horizontalCentered="1"/>
  <pageMargins left="0.3576388888888889" right="0.3576388888888889" top="0.40902777777777777" bottom="0.40902777777777777" header="0.5" footer="0.5"/>
  <pageSetup fitToHeight="0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workbookViewId="0" topLeftCell="A1">
      <selection activeCell="F23" sqref="F23"/>
    </sheetView>
  </sheetViews>
  <sheetFormatPr defaultColWidth="9.00390625" defaultRowHeight="14.25"/>
  <cols>
    <col min="1" max="1" width="4.50390625" style="2" customWidth="1"/>
    <col min="2" max="2" width="30.875" style="0" customWidth="1"/>
    <col min="3" max="3" width="12.25390625" style="0" customWidth="1"/>
    <col min="4" max="4" width="14.00390625" style="0" customWidth="1"/>
    <col min="5" max="5" width="12.00390625" style="0" customWidth="1"/>
    <col min="6" max="6" width="12.00390625" style="107" customWidth="1"/>
    <col min="7" max="7" width="11.875" style="0" customWidth="1"/>
    <col min="8" max="8" width="12.25390625" style="0" customWidth="1"/>
    <col min="9" max="9" width="13.00390625" style="0" customWidth="1"/>
    <col min="10" max="10" width="13.375" style="0" customWidth="1"/>
    <col min="11" max="11" width="54.50390625" style="0" customWidth="1"/>
  </cols>
  <sheetData>
    <row r="1" spans="1:11" s="104" customFormat="1" ht="19.5" customHeight="1">
      <c r="A1" s="109"/>
      <c r="B1" s="110"/>
      <c r="C1" s="111"/>
      <c r="D1" s="111"/>
      <c r="E1" s="111"/>
      <c r="F1" s="112"/>
      <c r="G1" s="111"/>
      <c r="H1" s="113"/>
      <c r="I1" s="113"/>
      <c r="J1" s="113"/>
      <c r="K1" s="113"/>
    </row>
    <row r="2" spans="1:11" s="104" customFormat="1" ht="19.5" customHeight="1">
      <c r="A2" s="114" t="s">
        <v>151</v>
      </c>
      <c r="B2" s="4" t="s">
        <v>152</v>
      </c>
      <c r="C2" s="6" t="s">
        <v>80</v>
      </c>
      <c r="D2" s="6" t="s">
        <v>81</v>
      </c>
      <c r="E2" s="6" t="s">
        <v>82</v>
      </c>
      <c r="F2" s="116" t="s">
        <v>193</v>
      </c>
      <c r="G2" s="6" t="s">
        <v>83</v>
      </c>
      <c r="H2" s="63" t="s">
        <v>84</v>
      </c>
      <c r="I2" s="6" t="s">
        <v>194</v>
      </c>
      <c r="J2" s="63" t="s">
        <v>195</v>
      </c>
      <c r="K2" s="63" t="s">
        <v>6</v>
      </c>
    </row>
    <row r="3" spans="1:11" s="104" customFormat="1" ht="19.5" customHeight="1">
      <c r="A3" s="114"/>
      <c r="B3" s="7"/>
      <c r="C3" s="9"/>
      <c r="D3" s="9"/>
      <c r="E3" s="9"/>
      <c r="F3" s="118"/>
      <c r="G3" s="9"/>
      <c r="H3" s="64"/>
      <c r="I3" s="9"/>
      <c r="J3" s="64"/>
      <c r="K3" s="64"/>
    </row>
    <row r="4" spans="1:11" s="141" customFormat="1" ht="19.5" customHeight="1">
      <c r="A4" s="114"/>
      <c r="B4" s="142" t="s">
        <v>178</v>
      </c>
      <c r="C4" s="11">
        <f>SUM(C5:C7)</f>
        <v>2600000</v>
      </c>
      <c r="D4" s="11">
        <f>SUM(D5:D7)</f>
        <v>2600000</v>
      </c>
      <c r="E4" s="11">
        <f>SUM(E5:E7)</f>
        <v>2600000</v>
      </c>
      <c r="F4" s="143">
        <f>(G4-H4)/H4</f>
        <v>4.6</v>
      </c>
      <c r="G4" s="11">
        <f>SUM(G5:G7)</f>
        <v>5600000</v>
      </c>
      <c r="H4" s="11">
        <f>SUM(H5:H7)</f>
        <v>1000000</v>
      </c>
      <c r="I4" s="11">
        <f>SUM(I5:I7)</f>
        <v>440000</v>
      </c>
      <c r="J4" s="11">
        <v>983800</v>
      </c>
      <c r="K4" s="145"/>
    </row>
    <row r="5" spans="1:11" s="104" customFormat="1" ht="45" customHeight="1">
      <c r="A5" s="127">
        <v>1</v>
      </c>
      <c r="B5" s="123" t="s">
        <v>598</v>
      </c>
      <c r="C5" s="95">
        <v>1000000</v>
      </c>
      <c r="D5" s="95">
        <v>1000000</v>
      </c>
      <c r="E5" s="95">
        <v>1000000</v>
      </c>
      <c r="F5" s="94">
        <f>(G5-H5)/H5*100</f>
        <v>0</v>
      </c>
      <c r="G5" s="95">
        <v>1000000</v>
      </c>
      <c r="H5" s="95">
        <v>1000000</v>
      </c>
      <c r="I5" s="95">
        <v>440000</v>
      </c>
      <c r="J5" s="95">
        <v>983800</v>
      </c>
      <c r="K5" s="146" t="s">
        <v>599</v>
      </c>
    </row>
    <row r="6" spans="1:11" s="104" customFormat="1" ht="63" customHeight="1">
      <c r="A6" s="127">
        <v>2</v>
      </c>
      <c r="B6" s="123" t="s">
        <v>600</v>
      </c>
      <c r="C6" s="95">
        <v>1120000</v>
      </c>
      <c r="D6" s="95">
        <v>1120000</v>
      </c>
      <c r="E6" s="95">
        <v>1120000</v>
      </c>
      <c r="F6" s="94" t="e">
        <f>(G6-H6)/H6*100</f>
        <v>#DIV/0!</v>
      </c>
      <c r="G6" s="95">
        <v>4100000</v>
      </c>
      <c r="H6" s="144"/>
      <c r="I6" s="144"/>
      <c r="J6" s="144"/>
      <c r="K6" s="146" t="s">
        <v>601</v>
      </c>
    </row>
    <row r="7" spans="1:11" s="104" customFormat="1" ht="19.5" customHeight="1">
      <c r="A7" s="127">
        <v>3</v>
      </c>
      <c r="B7" s="123" t="s">
        <v>602</v>
      </c>
      <c r="C7" s="95">
        <v>480000</v>
      </c>
      <c r="D7" s="95">
        <v>480000</v>
      </c>
      <c r="E7" s="95">
        <v>480000</v>
      </c>
      <c r="F7" s="94" t="e">
        <f>(G7-H7)/H7*100</f>
        <v>#DIV/0!</v>
      </c>
      <c r="G7" s="95">
        <v>500000</v>
      </c>
      <c r="H7" s="144"/>
      <c r="I7" s="144"/>
      <c r="J7" s="144"/>
      <c r="K7" s="146" t="s">
        <v>603</v>
      </c>
    </row>
    <row r="8" spans="1:11" s="104" customFormat="1" ht="19.5" customHeight="1">
      <c r="A8" s="127"/>
      <c r="B8" s="128"/>
      <c r="C8" s="129"/>
      <c r="D8" s="129"/>
      <c r="E8" s="129"/>
      <c r="F8" s="130"/>
      <c r="G8" s="129"/>
      <c r="H8" s="134"/>
      <c r="I8" s="134"/>
      <c r="J8" s="134"/>
      <c r="K8" s="147"/>
    </row>
    <row r="9" spans="1:11" s="104" customFormat="1" ht="19.5" customHeight="1">
      <c r="A9" s="127"/>
      <c r="B9" s="128"/>
      <c r="C9" s="129"/>
      <c r="D9" s="129"/>
      <c r="E9" s="129"/>
      <c r="F9" s="130"/>
      <c r="G9" s="129"/>
      <c r="H9" s="134"/>
      <c r="I9" s="134"/>
      <c r="J9" s="134"/>
      <c r="K9" s="147"/>
    </row>
    <row r="10" spans="1:11" s="104" customFormat="1" ht="19.5" customHeight="1">
      <c r="A10" s="127"/>
      <c r="B10" s="128"/>
      <c r="C10" s="129"/>
      <c r="D10" s="129"/>
      <c r="E10" s="129"/>
      <c r="F10" s="130"/>
      <c r="G10" s="129"/>
      <c r="H10" s="134"/>
      <c r="I10" s="148"/>
      <c r="J10" s="149"/>
      <c r="K10" s="147"/>
    </row>
    <row r="11" spans="1:11" s="104" customFormat="1" ht="19.5" customHeight="1">
      <c r="A11" s="127"/>
      <c r="B11" s="128"/>
      <c r="C11" s="129"/>
      <c r="D11" s="129"/>
      <c r="E11" s="129"/>
      <c r="F11" s="130"/>
      <c r="G11" s="129"/>
      <c r="H11" s="134"/>
      <c r="I11" s="134"/>
      <c r="J11" s="134"/>
      <c r="K11" s="150"/>
    </row>
    <row r="12" spans="1:11" s="104" customFormat="1" ht="19.5" customHeight="1">
      <c r="A12" s="127"/>
      <c r="B12" s="128"/>
      <c r="C12" s="129"/>
      <c r="D12" s="129"/>
      <c r="E12" s="129"/>
      <c r="F12" s="130"/>
      <c r="G12" s="129"/>
      <c r="H12" s="134"/>
      <c r="I12" s="134"/>
      <c r="J12" s="134"/>
      <c r="K12" s="150"/>
    </row>
    <row r="13" spans="1:11" s="104" customFormat="1" ht="19.5" customHeight="1">
      <c r="A13" s="127"/>
      <c r="B13" s="132"/>
      <c r="C13" s="132"/>
      <c r="D13" s="132"/>
      <c r="E13" s="132"/>
      <c r="F13" s="133"/>
      <c r="G13" s="132"/>
      <c r="H13" s="134"/>
      <c r="I13" s="134"/>
      <c r="J13" s="134"/>
      <c r="K13" s="150"/>
    </row>
  </sheetData>
  <sheetProtection/>
  <mergeCells count="11">
    <mergeCell ref="A2:A4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3576388888888889" right="0.3576388888888889" top="0.40902777777777777" bottom="0.40902777777777777" header="0.5" footer="0.5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4.25390625" style="2" customWidth="1"/>
    <col min="2" max="2" width="31.125" style="0" customWidth="1"/>
    <col min="3" max="3" width="13.375" style="0" customWidth="1"/>
    <col min="4" max="4" width="12.375" style="0" customWidth="1"/>
    <col min="5" max="5" width="12.25390625" style="0" customWidth="1"/>
    <col min="6" max="6" width="14.00390625" style="107" customWidth="1"/>
    <col min="7" max="7" width="12.125" style="108" customWidth="1"/>
    <col min="8" max="8" width="13.50390625" style="0" customWidth="1"/>
    <col min="9" max="9" width="12.875" style="0" customWidth="1"/>
    <col min="10" max="10" width="12.50390625" style="0" customWidth="1"/>
    <col min="11" max="11" width="26.25390625" style="0" customWidth="1"/>
  </cols>
  <sheetData>
    <row r="1" spans="1:11" s="104" customFormat="1" ht="19.5" customHeight="1">
      <c r="A1" s="109"/>
      <c r="B1" s="110"/>
      <c r="C1" s="111"/>
      <c r="D1" s="111"/>
      <c r="E1" s="111"/>
      <c r="F1" s="112"/>
      <c r="G1" s="112"/>
      <c r="H1" s="113"/>
      <c r="I1" s="113"/>
      <c r="J1" s="113"/>
      <c r="K1" s="113"/>
    </row>
    <row r="2" spans="1:11" s="104" customFormat="1" ht="13.5">
      <c r="A2" s="114" t="s">
        <v>151</v>
      </c>
      <c r="B2" s="4" t="s">
        <v>152</v>
      </c>
      <c r="C2" s="115" t="s">
        <v>80</v>
      </c>
      <c r="D2" s="115" t="s">
        <v>81</v>
      </c>
      <c r="E2" s="115" t="s">
        <v>82</v>
      </c>
      <c r="F2" s="116" t="s">
        <v>193</v>
      </c>
      <c r="G2" s="115" t="s">
        <v>83</v>
      </c>
      <c r="H2" s="6" t="s">
        <v>84</v>
      </c>
      <c r="I2" s="135" t="s">
        <v>194</v>
      </c>
      <c r="J2" s="63" t="s">
        <v>195</v>
      </c>
      <c r="K2" s="63" t="s">
        <v>6</v>
      </c>
    </row>
    <row r="3" spans="1:11" s="104" customFormat="1" ht="19.5" customHeight="1">
      <c r="A3" s="114"/>
      <c r="B3" s="7"/>
      <c r="C3" s="117"/>
      <c r="D3" s="117"/>
      <c r="E3" s="117"/>
      <c r="F3" s="118"/>
      <c r="G3" s="117"/>
      <c r="H3" s="9"/>
      <c r="I3" s="136"/>
      <c r="J3" s="64"/>
      <c r="K3" s="64"/>
    </row>
    <row r="4" spans="1:11" s="105" customFormat="1" ht="19.5" customHeight="1">
      <c r="A4" s="114"/>
      <c r="B4" s="119" t="s">
        <v>179</v>
      </c>
      <c r="C4" s="120">
        <f>SUM(C5:C11)</f>
        <v>1457000</v>
      </c>
      <c r="D4" s="120">
        <f>SUM(D5:D11)</f>
        <v>1457000</v>
      </c>
      <c r="E4" s="120">
        <f>SUM(E5:E11)</f>
        <v>1400000</v>
      </c>
      <c r="F4" s="121">
        <f aca="true" t="shared" si="0" ref="F4:F11">(G4-H4)/H4</f>
        <v>0.5336842105263158</v>
      </c>
      <c r="G4" s="120">
        <f>SUM(G5:G11)</f>
        <v>1457000</v>
      </c>
      <c r="H4" s="120">
        <f>SUM(H5:H11)</f>
        <v>950000</v>
      </c>
      <c r="I4" s="120">
        <f>SUM(I5:I11)</f>
        <v>400000</v>
      </c>
      <c r="J4" s="120">
        <f>SUM(J5:J8)</f>
        <v>690000</v>
      </c>
      <c r="K4" s="120"/>
    </row>
    <row r="5" spans="1:11" s="105" customFormat="1" ht="93" customHeight="1">
      <c r="A5" s="122">
        <v>1</v>
      </c>
      <c r="B5" s="123" t="s">
        <v>604</v>
      </c>
      <c r="C5" s="95">
        <v>550000</v>
      </c>
      <c r="D5" s="95">
        <v>550000</v>
      </c>
      <c r="E5" s="95">
        <v>550000</v>
      </c>
      <c r="F5" s="124">
        <f t="shared" si="0"/>
        <v>0</v>
      </c>
      <c r="G5" s="95">
        <v>550000</v>
      </c>
      <c r="H5" s="95">
        <v>550000</v>
      </c>
      <c r="I5" s="95">
        <v>400000</v>
      </c>
      <c r="J5" s="95">
        <v>550000</v>
      </c>
      <c r="K5" s="137" t="s">
        <v>605</v>
      </c>
    </row>
    <row r="6" spans="1:11" s="106" customFormat="1" ht="60.75" customHeight="1">
      <c r="A6" s="125">
        <v>2</v>
      </c>
      <c r="B6" s="123" t="s">
        <v>606</v>
      </c>
      <c r="C6" s="95">
        <v>245000</v>
      </c>
      <c r="D6" s="95">
        <v>245000</v>
      </c>
      <c r="E6" s="95">
        <v>200000</v>
      </c>
      <c r="F6" s="94">
        <f t="shared" si="0"/>
        <v>0.225</v>
      </c>
      <c r="G6" s="95">
        <v>245000</v>
      </c>
      <c r="H6" s="95">
        <v>200000</v>
      </c>
      <c r="I6" s="95"/>
      <c r="J6" s="95">
        <v>140000</v>
      </c>
      <c r="K6" s="137" t="s">
        <v>607</v>
      </c>
    </row>
    <row r="7" spans="1:11" s="106" customFormat="1" ht="19.5" customHeight="1">
      <c r="A7" s="126">
        <v>3</v>
      </c>
      <c r="B7" s="123" t="s">
        <v>608</v>
      </c>
      <c r="C7" s="95">
        <v>30000</v>
      </c>
      <c r="D7" s="95">
        <v>30000</v>
      </c>
      <c r="E7" s="95">
        <v>30000</v>
      </c>
      <c r="F7" s="94">
        <f t="shared" si="0"/>
        <v>0</v>
      </c>
      <c r="G7" s="95">
        <v>30000</v>
      </c>
      <c r="H7" s="95">
        <v>30000</v>
      </c>
      <c r="I7" s="96"/>
      <c r="J7" s="96"/>
      <c r="K7" s="138"/>
    </row>
    <row r="8" spans="1:11" s="106" customFormat="1" ht="19.5" customHeight="1">
      <c r="A8" s="126">
        <v>4</v>
      </c>
      <c r="B8" s="123" t="s">
        <v>609</v>
      </c>
      <c r="C8" s="95">
        <v>150000</v>
      </c>
      <c r="D8" s="95">
        <v>150000</v>
      </c>
      <c r="E8" s="95">
        <v>150000</v>
      </c>
      <c r="F8" s="94">
        <f t="shared" si="0"/>
        <v>-0.0625</v>
      </c>
      <c r="G8" s="95">
        <v>150000</v>
      </c>
      <c r="H8" s="95">
        <v>160000</v>
      </c>
      <c r="I8" s="96"/>
      <c r="J8" s="96"/>
      <c r="K8" s="139"/>
    </row>
    <row r="9" spans="1:11" s="106" customFormat="1" ht="19.5" customHeight="1">
      <c r="A9" s="126">
        <v>5</v>
      </c>
      <c r="B9" s="123" t="s">
        <v>610</v>
      </c>
      <c r="C9" s="95">
        <v>450000</v>
      </c>
      <c r="D9" s="95">
        <v>450000</v>
      </c>
      <c r="E9" s="95">
        <v>450000</v>
      </c>
      <c r="F9" s="94" t="e">
        <f t="shared" si="0"/>
        <v>#DIV/0!</v>
      </c>
      <c r="G9" s="95">
        <v>450000</v>
      </c>
      <c r="H9" s="96"/>
      <c r="I9" s="96"/>
      <c r="J9" s="96"/>
      <c r="K9" s="138" t="s">
        <v>318</v>
      </c>
    </row>
    <row r="10" spans="1:11" s="106" customFormat="1" ht="60" customHeight="1">
      <c r="A10" s="125">
        <v>6</v>
      </c>
      <c r="B10" s="123" t="s">
        <v>611</v>
      </c>
      <c r="C10" s="95">
        <v>12000</v>
      </c>
      <c r="D10" s="95">
        <v>12000</v>
      </c>
      <c r="E10" s="95">
        <v>0</v>
      </c>
      <c r="F10" s="94" t="e">
        <f t="shared" si="0"/>
        <v>#DIV/0!</v>
      </c>
      <c r="G10" s="95">
        <v>12000</v>
      </c>
      <c r="H10" s="96"/>
      <c r="I10" s="96"/>
      <c r="J10" s="96"/>
      <c r="K10" s="140" t="s">
        <v>612</v>
      </c>
    </row>
    <row r="11" spans="1:11" s="106" customFormat="1" ht="19.5" customHeight="1">
      <c r="A11" s="126">
        <v>7</v>
      </c>
      <c r="B11" s="123" t="s">
        <v>613</v>
      </c>
      <c r="C11" s="95">
        <v>20000</v>
      </c>
      <c r="D11" s="95">
        <v>20000</v>
      </c>
      <c r="E11" s="95">
        <v>20000</v>
      </c>
      <c r="F11" s="94">
        <f t="shared" si="0"/>
        <v>1</v>
      </c>
      <c r="G11" s="95">
        <v>20000</v>
      </c>
      <c r="H11" s="95">
        <v>10000</v>
      </c>
      <c r="I11" s="96"/>
      <c r="J11" s="96"/>
      <c r="K11" s="139"/>
    </row>
    <row r="12" spans="1:11" s="104" customFormat="1" ht="19.5" customHeight="1">
      <c r="A12" s="127"/>
      <c r="B12" s="128"/>
      <c r="C12" s="129"/>
      <c r="D12" s="129"/>
      <c r="E12" s="129"/>
      <c r="F12" s="130"/>
      <c r="G12" s="130"/>
      <c r="H12" s="131"/>
      <c r="I12" s="131"/>
      <c r="J12" s="131"/>
      <c r="K12" s="139"/>
    </row>
    <row r="13" spans="1:11" s="104" customFormat="1" ht="19.5" customHeight="1">
      <c r="A13" s="127"/>
      <c r="B13" s="128"/>
      <c r="C13" s="129"/>
      <c r="D13" s="129"/>
      <c r="E13" s="129"/>
      <c r="F13" s="130"/>
      <c r="G13" s="130"/>
      <c r="H13" s="131"/>
      <c r="I13" s="131"/>
      <c r="J13" s="131"/>
      <c r="K13" s="139"/>
    </row>
    <row r="14" spans="1:11" s="104" customFormat="1" ht="19.5" customHeight="1">
      <c r="A14" s="127"/>
      <c r="B14" s="128"/>
      <c r="C14" s="129"/>
      <c r="D14" s="129"/>
      <c r="E14" s="129"/>
      <c r="F14" s="130"/>
      <c r="G14" s="130"/>
      <c r="H14" s="131"/>
      <c r="I14" s="131"/>
      <c r="J14" s="131"/>
      <c r="K14" s="36"/>
    </row>
    <row r="15" spans="1:11" s="104" customFormat="1" ht="19.5" customHeight="1">
      <c r="A15" s="127"/>
      <c r="B15" s="128"/>
      <c r="C15" s="129"/>
      <c r="D15" s="129"/>
      <c r="E15" s="129"/>
      <c r="F15" s="130"/>
      <c r="G15" s="130"/>
      <c r="H15" s="131"/>
      <c r="I15" s="131"/>
      <c r="J15" s="131"/>
      <c r="K15" s="36"/>
    </row>
    <row r="16" spans="1:11" s="1" customFormat="1" ht="19.5" customHeight="1">
      <c r="A16" s="13"/>
      <c r="B16" s="128"/>
      <c r="C16" s="129"/>
      <c r="D16" s="129"/>
      <c r="E16" s="129"/>
      <c r="F16" s="130"/>
      <c r="G16" s="130"/>
      <c r="H16" s="131"/>
      <c r="I16" s="131"/>
      <c r="J16" s="131"/>
      <c r="K16" s="37"/>
    </row>
    <row r="17" spans="1:11" s="1" customFormat="1" ht="19.5" customHeight="1">
      <c r="A17" s="13"/>
      <c r="B17" s="128"/>
      <c r="C17" s="129"/>
      <c r="D17" s="129"/>
      <c r="E17" s="129"/>
      <c r="F17" s="130"/>
      <c r="G17" s="130"/>
      <c r="H17" s="131"/>
      <c r="I17" s="131"/>
      <c r="J17" s="131"/>
      <c r="K17" s="37"/>
    </row>
    <row r="18" spans="1:11" s="1" customFormat="1" ht="19.5" customHeight="1">
      <c r="A18" s="13"/>
      <c r="B18" s="128"/>
      <c r="C18" s="129"/>
      <c r="D18" s="129"/>
      <c r="E18" s="129"/>
      <c r="F18" s="130"/>
      <c r="G18" s="130"/>
      <c r="H18" s="131"/>
      <c r="I18" s="131"/>
      <c r="J18" s="131"/>
      <c r="K18" s="38"/>
    </row>
    <row r="19" spans="1:11" s="25" customFormat="1" ht="19.5" customHeight="1">
      <c r="A19" s="21"/>
      <c r="B19" s="129"/>
      <c r="C19" s="129"/>
      <c r="D19" s="129"/>
      <c r="E19" s="129"/>
      <c r="F19" s="130"/>
      <c r="G19" s="130"/>
      <c r="H19" s="131"/>
      <c r="I19" s="131"/>
      <c r="J19" s="131"/>
      <c r="K19" s="38"/>
    </row>
    <row r="20" spans="1:11" s="1" customFormat="1" ht="19.5" customHeight="1">
      <c r="A20" s="13"/>
      <c r="B20" s="132"/>
      <c r="C20" s="132"/>
      <c r="D20" s="132"/>
      <c r="E20" s="132"/>
      <c r="F20" s="133"/>
      <c r="G20" s="133"/>
      <c r="H20" s="134"/>
      <c r="I20" s="134"/>
      <c r="J20" s="134"/>
      <c r="K20" s="37"/>
    </row>
  </sheetData>
  <sheetProtection/>
  <mergeCells count="11">
    <mergeCell ref="A2:A4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3576388888888889" right="0.3576388888888889" top="0.40902777777777777" bottom="0.40902777777777777" header="0.5" footer="0.5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zoomScaleSheetLayoutView="100" workbookViewId="0" topLeftCell="A1">
      <selection activeCell="P3" sqref="P3"/>
    </sheetView>
  </sheetViews>
  <sheetFormatPr defaultColWidth="9.00390625" defaultRowHeight="14.25"/>
  <cols>
    <col min="1" max="1" width="5.50390625" style="83" customWidth="1"/>
    <col min="2" max="2" width="33.75390625" style="0" customWidth="1"/>
    <col min="3" max="3" width="11.375" style="0" customWidth="1"/>
    <col min="4" max="4" width="12.625" style="0" customWidth="1"/>
    <col min="5" max="5" width="12.125" style="0" customWidth="1"/>
    <col min="6" max="6" width="15.375" style="0" customWidth="1"/>
    <col min="7" max="7" width="13.00390625" style="0" customWidth="1"/>
    <col min="8" max="8" width="13.75390625" style="0" customWidth="1"/>
    <col min="9" max="9" width="14.625" style="0" customWidth="1"/>
    <col min="10" max="10" width="13.75390625" style="0" customWidth="1"/>
    <col min="11" max="11" width="28.00390625" style="0" customWidth="1"/>
  </cols>
  <sheetData>
    <row r="1" ht="33" customHeight="1">
      <c r="K1" s="77"/>
    </row>
    <row r="2" spans="1:11" s="80" customFormat="1" ht="40.5" customHeight="1">
      <c r="A2" s="84" t="s">
        <v>151</v>
      </c>
      <c r="B2" s="85" t="s">
        <v>152</v>
      </c>
      <c r="C2" s="86" t="s">
        <v>80</v>
      </c>
      <c r="D2" s="86" t="s">
        <v>81</v>
      </c>
      <c r="E2" s="86" t="s">
        <v>82</v>
      </c>
      <c r="F2" s="87" t="s">
        <v>193</v>
      </c>
      <c r="G2" s="86" t="s">
        <v>83</v>
      </c>
      <c r="H2" s="87" t="s">
        <v>84</v>
      </c>
      <c r="I2" s="86" t="s">
        <v>194</v>
      </c>
      <c r="J2" s="87" t="s">
        <v>195</v>
      </c>
      <c r="K2" s="87" t="s">
        <v>6</v>
      </c>
    </row>
    <row r="3" spans="1:11" ht="19.5" customHeight="1">
      <c r="A3" s="84"/>
      <c r="B3" s="88" t="s">
        <v>180</v>
      </c>
      <c r="C3" s="88">
        <f>SUM(C4:C8)</f>
        <v>68880</v>
      </c>
      <c r="D3" s="88">
        <f>SUM(D4:D8)</f>
        <v>68880</v>
      </c>
      <c r="E3" s="89">
        <f>SUM(E4:E8)</f>
        <v>68880</v>
      </c>
      <c r="F3" s="90">
        <f>(G3-H3)/H3</f>
        <v>-0.049931034482758624</v>
      </c>
      <c r="G3" s="11">
        <f>SUM(G4:G8)</f>
        <v>68880</v>
      </c>
      <c r="H3" s="11">
        <f>SUM(H4:H8)</f>
        <v>72500</v>
      </c>
      <c r="I3" s="11">
        <f>SUM(I4:I8)</f>
        <v>10000</v>
      </c>
      <c r="J3" s="11">
        <f>SUM(J4:J8)</f>
        <v>12000</v>
      </c>
      <c r="K3" s="100"/>
    </row>
    <row r="4" spans="1:11" ht="19.5" customHeight="1">
      <c r="A4" s="3">
        <v>1</v>
      </c>
      <c r="B4" s="91" t="s">
        <v>614</v>
      </c>
      <c r="C4" s="92">
        <v>9500</v>
      </c>
      <c r="D4" s="92">
        <v>9500</v>
      </c>
      <c r="E4" s="93">
        <v>9500</v>
      </c>
      <c r="F4" s="94">
        <f>(G4-H4)/H4</f>
        <v>-0.05</v>
      </c>
      <c r="G4" s="95">
        <v>9500</v>
      </c>
      <c r="H4" s="96">
        <v>10000</v>
      </c>
      <c r="I4" s="96"/>
      <c r="J4" s="96"/>
      <c r="K4" s="101"/>
    </row>
    <row r="5" spans="1:256" s="81" customFormat="1" ht="18" customHeight="1">
      <c r="A5" s="65">
        <v>2</v>
      </c>
      <c r="B5" s="91" t="s">
        <v>615</v>
      </c>
      <c r="C5" s="92">
        <v>19000</v>
      </c>
      <c r="D5" s="92">
        <v>19000</v>
      </c>
      <c r="E5" s="93">
        <v>19000</v>
      </c>
      <c r="F5" s="94">
        <f>(G5-H5)/H5</f>
        <v>0.9</v>
      </c>
      <c r="G5" s="95">
        <v>19000</v>
      </c>
      <c r="H5" s="96">
        <v>10000</v>
      </c>
      <c r="I5" s="96"/>
      <c r="J5" s="96">
        <v>2000</v>
      </c>
      <c r="K5" s="101"/>
      <c r="IP5" s="102"/>
      <c r="IQ5" s="102"/>
      <c r="IR5" s="102"/>
      <c r="IS5" s="102"/>
      <c r="IT5" s="102"/>
      <c r="IU5" s="102"/>
      <c r="IV5" s="102"/>
    </row>
    <row r="6" spans="1:256" s="82" customFormat="1" ht="18" customHeight="1">
      <c r="A6" s="65">
        <v>3</v>
      </c>
      <c r="B6" s="91" t="s">
        <v>616</v>
      </c>
      <c r="C6" s="92">
        <v>40380</v>
      </c>
      <c r="D6" s="92">
        <v>40380</v>
      </c>
      <c r="E6" s="93">
        <v>40380</v>
      </c>
      <c r="F6" s="94">
        <f>(G6-H6)/H6</f>
        <v>0.0768</v>
      </c>
      <c r="G6" s="95">
        <v>40380</v>
      </c>
      <c r="H6" s="96">
        <v>37500</v>
      </c>
      <c r="I6" s="96">
        <v>10000</v>
      </c>
      <c r="J6" s="96">
        <v>8000</v>
      </c>
      <c r="K6" s="101"/>
      <c r="IP6" s="103"/>
      <c r="IQ6" s="103"/>
      <c r="IR6" s="103"/>
      <c r="IS6" s="103"/>
      <c r="IT6" s="103"/>
      <c r="IU6" s="103"/>
      <c r="IV6" s="103"/>
    </row>
    <row r="7" spans="1:11" s="1" customFormat="1" ht="19.5" customHeight="1">
      <c r="A7" s="65">
        <v>4</v>
      </c>
      <c r="B7" s="91" t="s">
        <v>614</v>
      </c>
      <c r="C7" s="97"/>
      <c r="D7" s="91"/>
      <c r="E7" s="98"/>
      <c r="F7" s="94"/>
      <c r="G7" s="99"/>
      <c r="H7" s="96">
        <v>5000</v>
      </c>
      <c r="I7" s="96"/>
      <c r="J7" s="96">
        <v>2000</v>
      </c>
      <c r="K7" s="101"/>
    </row>
    <row r="8" spans="1:256" s="81" customFormat="1" ht="18" customHeight="1">
      <c r="A8" s="3">
        <v>5</v>
      </c>
      <c r="B8" s="91" t="s">
        <v>617</v>
      </c>
      <c r="C8" s="97"/>
      <c r="D8" s="91"/>
      <c r="E8" s="97"/>
      <c r="F8" s="94"/>
      <c r="G8" s="99"/>
      <c r="H8" s="96">
        <v>10000</v>
      </c>
      <c r="I8" s="96"/>
      <c r="J8" s="96"/>
      <c r="K8" s="101"/>
      <c r="IP8" s="102"/>
      <c r="IQ8" s="102"/>
      <c r="IR8" s="102"/>
      <c r="IS8" s="102"/>
      <c r="IT8" s="102"/>
      <c r="IU8" s="102"/>
      <c r="IV8" s="102"/>
    </row>
  </sheetData>
  <sheetProtection/>
  <mergeCells count="1">
    <mergeCell ref="A2:A3"/>
  </mergeCells>
  <printOptions horizontalCentered="1"/>
  <pageMargins left="0.3576388888888889" right="0.3576388888888889" top="0.40902777777777777" bottom="0.40902777777777777" header="0.5" footer="0.5"/>
  <pageSetup fitToHeight="1" fitToWidth="1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5.125" style="2" customWidth="1"/>
    <col min="2" max="2" width="51.625" style="0" customWidth="1"/>
    <col min="3" max="3" width="14.25390625" style="0" customWidth="1"/>
    <col min="4" max="4" width="13.875" style="0" customWidth="1"/>
    <col min="5" max="5" width="13.25390625" style="0" customWidth="1"/>
    <col min="6" max="6" width="13.125" style="0" customWidth="1"/>
    <col min="7" max="7" width="12.50390625" style="0" customWidth="1"/>
    <col min="8" max="8" width="12.625" style="0" customWidth="1"/>
    <col min="9" max="9" width="13.75390625" style="0" customWidth="1"/>
    <col min="10" max="10" width="14.625" style="0" customWidth="1"/>
    <col min="11" max="11" width="8.00390625" style="0" customWidth="1"/>
  </cols>
  <sheetData>
    <row r="1" spans="2:10" ht="14.25">
      <c r="B1" s="75"/>
      <c r="C1" s="76"/>
      <c r="D1" s="76"/>
      <c r="E1" s="76"/>
      <c r="F1" s="76"/>
      <c r="G1" s="76"/>
      <c r="H1" s="77"/>
      <c r="I1" s="77"/>
      <c r="J1" s="77"/>
    </row>
    <row r="2" spans="1:11" ht="14.25">
      <c r="A2" s="3" t="s">
        <v>151</v>
      </c>
      <c r="B2" s="4" t="s">
        <v>152</v>
      </c>
      <c r="C2" s="6" t="s">
        <v>80</v>
      </c>
      <c r="D2" s="6" t="s">
        <v>81</v>
      </c>
      <c r="E2" s="6" t="s">
        <v>82</v>
      </c>
      <c r="F2" s="63" t="s">
        <v>193</v>
      </c>
      <c r="G2" s="6" t="s">
        <v>83</v>
      </c>
      <c r="H2" s="63" t="s">
        <v>84</v>
      </c>
      <c r="I2" s="6" t="s">
        <v>194</v>
      </c>
      <c r="J2" s="17" t="s">
        <v>195</v>
      </c>
      <c r="K2" s="17" t="s">
        <v>6</v>
      </c>
    </row>
    <row r="3" spans="1:11" ht="21.75" customHeight="1">
      <c r="A3" s="3"/>
      <c r="B3" s="7"/>
      <c r="C3" s="9"/>
      <c r="D3" s="9"/>
      <c r="E3" s="9"/>
      <c r="F3" s="64"/>
      <c r="G3" s="9"/>
      <c r="H3" s="64"/>
      <c r="I3" s="9"/>
      <c r="J3" s="17"/>
      <c r="K3" s="17"/>
    </row>
    <row r="4" spans="1:11" s="1" customFormat="1" ht="19.5" customHeight="1">
      <c r="A4" s="3"/>
      <c r="B4" s="11" t="s">
        <v>181</v>
      </c>
      <c r="C4" s="11">
        <f>SUM(C5:C11)</f>
        <v>196650</v>
      </c>
      <c r="D4" s="11">
        <f>SUM(D5:D11)</f>
        <v>196650</v>
      </c>
      <c r="E4" s="11">
        <f>SUM(E5:E11)</f>
        <v>196650</v>
      </c>
      <c r="F4" s="12">
        <f>(G4-H4)/H4</f>
        <v>-0.05</v>
      </c>
      <c r="G4" s="11">
        <f>SUM(G5:G11)</f>
        <v>196650</v>
      </c>
      <c r="H4" s="11">
        <f>SUM(H5:H11)</f>
        <v>207000</v>
      </c>
      <c r="I4" s="11">
        <f>SUM(I5:I11)</f>
        <v>207000</v>
      </c>
      <c r="J4" s="11">
        <f>SUM(J5:J11)</f>
        <v>207400</v>
      </c>
      <c r="K4" s="18"/>
    </row>
    <row r="5" spans="1:11" s="1" customFormat="1" ht="19.5" customHeight="1">
      <c r="A5" s="13">
        <v>1</v>
      </c>
      <c r="B5" s="15" t="s">
        <v>618</v>
      </c>
      <c r="C5" s="15">
        <v>100000</v>
      </c>
      <c r="D5" s="15">
        <v>100000</v>
      </c>
      <c r="E5" s="15">
        <v>100000</v>
      </c>
      <c r="F5" s="16">
        <f>(G5-H5)/H5</f>
        <v>0.21951219512195122</v>
      </c>
      <c r="G5" s="15">
        <v>100000</v>
      </c>
      <c r="H5" s="15">
        <v>82000</v>
      </c>
      <c r="I5" s="15">
        <v>82000</v>
      </c>
      <c r="J5" s="15">
        <v>108400</v>
      </c>
      <c r="K5" s="38"/>
    </row>
    <row r="6" spans="1:11" s="1" customFormat="1" ht="19.5" customHeight="1">
      <c r="A6" s="13">
        <v>2</v>
      </c>
      <c r="B6" s="15" t="s">
        <v>619</v>
      </c>
      <c r="C6" s="15">
        <v>45000</v>
      </c>
      <c r="D6" s="15">
        <v>45000</v>
      </c>
      <c r="E6" s="15">
        <v>45000</v>
      </c>
      <c r="F6" s="16">
        <f>(G6-H6)/H6</f>
        <v>0.2857142857142857</v>
      </c>
      <c r="G6" s="15">
        <v>45000</v>
      </c>
      <c r="H6" s="15">
        <v>35000</v>
      </c>
      <c r="I6" s="15">
        <v>35000</v>
      </c>
      <c r="J6" s="15">
        <v>17000</v>
      </c>
      <c r="K6" s="38"/>
    </row>
    <row r="7" spans="1:11" s="1" customFormat="1" ht="19.5" customHeight="1">
      <c r="A7" s="13">
        <v>3</v>
      </c>
      <c r="B7" s="15" t="s">
        <v>620</v>
      </c>
      <c r="C7" s="15">
        <v>42150</v>
      </c>
      <c r="D7" s="15">
        <v>42150</v>
      </c>
      <c r="E7" s="15">
        <v>42150</v>
      </c>
      <c r="F7" s="16" t="e">
        <f>(G7-H7)/H7</f>
        <v>#DIV/0!</v>
      </c>
      <c r="G7" s="15">
        <v>42150</v>
      </c>
      <c r="H7" s="15"/>
      <c r="I7" s="15"/>
      <c r="J7" s="15"/>
      <c r="K7" s="38"/>
    </row>
    <row r="8" spans="1:11" s="1" customFormat="1" ht="19.5" customHeight="1">
      <c r="A8" s="13">
        <v>4</v>
      </c>
      <c r="B8" s="15" t="s">
        <v>621</v>
      </c>
      <c r="C8" s="15">
        <v>9500</v>
      </c>
      <c r="D8" s="15">
        <v>9500</v>
      </c>
      <c r="E8" s="15">
        <v>9500</v>
      </c>
      <c r="F8" s="16">
        <f>(G8-H8)/H8</f>
        <v>-0.05</v>
      </c>
      <c r="G8" s="15">
        <v>9500</v>
      </c>
      <c r="H8" s="15">
        <v>10000</v>
      </c>
      <c r="I8" s="15">
        <v>10000</v>
      </c>
      <c r="J8" s="15"/>
      <c r="K8" s="37"/>
    </row>
    <row r="9" spans="1:11" ht="19.5" customHeight="1">
      <c r="A9" s="78">
        <v>5</v>
      </c>
      <c r="B9" s="15" t="s">
        <v>622</v>
      </c>
      <c r="C9" s="15"/>
      <c r="D9" s="15"/>
      <c r="E9" s="15"/>
      <c r="F9" s="79"/>
      <c r="G9" s="15"/>
      <c r="H9" s="15">
        <v>20000</v>
      </c>
      <c r="I9" s="15">
        <v>20000</v>
      </c>
      <c r="J9" s="15">
        <v>22000</v>
      </c>
      <c r="K9" s="37"/>
    </row>
    <row r="10" spans="1:11" ht="19.5" customHeight="1">
      <c r="A10" s="78">
        <v>6</v>
      </c>
      <c r="B10" s="15" t="s">
        <v>623</v>
      </c>
      <c r="C10" s="15"/>
      <c r="D10" s="15"/>
      <c r="E10" s="15"/>
      <c r="F10" s="79"/>
      <c r="G10" s="15"/>
      <c r="H10" s="15">
        <v>30000</v>
      </c>
      <c r="I10" s="15">
        <v>30000</v>
      </c>
      <c r="J10" s="15">
        <v>43000</v>
      </c>
      <c r="K10" s="37"/>
    </row>
    <row r="11" spans="1:11" ht="19.5" customHeight="1">
      <c r="A11" s="78">
        <v>7</v>
      </c>
      <c r="B11" s="15" t="s">
        <v>624</v>
      </c>
      <c r="C11" s="15"/>
      <c r="D11" s="15"/>
      <c r="E11" s="15"/>
      <c r="F11" s="79"/>
      <c r="G11" s="15"/>
      <c r="H11" s="15">
        <v>30000</v>
      </c>
      <c r="I11" s="15">
        <v>30000</v>
      </c>
      <c r="J11" s="15">
        <v>17000</v>
      </c>
      <c r="K11" s="37"/>
    </row>
  </sheetData>
  <sheetProtection/>
  <mergeCells count="11">
    <mergeCell ref="A2:A4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3576388888888889" right="0.3576388888888889" top="0.40902777777777777" bottom="0.40902777777777777" header="0.5118055555555555" footer="0.5118055555555555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 topLeftCell="A1">
      <selection activeCell="D3" sqref="C3:D3"/>
    </sheetView>
  </sheetViews>
  <sheetFormatPr defaultColWidth="9.00390625" defaultRowHeight="14.25"/>
  <cols>
    <col min="1" max="1" width="5.375" style="2" customWidth="1"/>
    <col min="2" max="2" width="44.75390625" style="0" customWidth="1"/>
    <col min="3" max="3" width="13.125" style="0" customWidth="1"/>
    <col min="4" max="4" width="13.375" style="0" customWidth="1"/>
    <col min="5" max="5" width="11.25390625" style="0" customWidth="1"/>
    <col min="6" max="6" width="12.875" style="0" customWidth="1"/>
    <col min="7" max="7" width="12.00390625" style="0" customWidth="1"/>
    <col min="8" max="8" width="10.00390625" style="0" customWidth="1"/>
    <col min="9" max="9" width="10.875" style="0" customWidth="1"/>
    <col min="10" max="10" width="12.50390625" style="0" customWidth="1"/>
    <col min="11" max="11" width="33.625" style="0" customWidth="1"/>
  </cols>
  <sheetData>
    <row r="1" spans="1:11" ht="14.25">
      <c r="A1" s="3" t="s">
        <v>151</v>
      </c>
      <c r="B1" s="4" t="s">
        <v>152</v>
      </c>
      <c r="C1" s="6" t="s">
        <v>80</v>
      </c>
      <c r="D1" s="6" t="s">
        <v>81</v>
      </c>
      <c r="E1" s="6" t="s">
        <v>82</v>
      </c>
      <c r="F1" s="63" t="s">
        <v>193</v>
      </c>
      <c r="G1" s="6" t="s">
        <v>83</v>
      </c>
      <c r="H1" s="6" t="s">
        <v>84</v>
      </c>
      <c r="I1" s="6" t="s">
        <v>194</v>
      </c>
      <c r="J1" s="63" t="s">
        <v>195</v>
      </c>
      <c r="K1" s="17" t="s">
        <v>6</v>
      </c>
    </row>
    <row r="2" spans="1:11" ht="24" customHeight="1">
      <c r="A2" s="3"/>
      <c r="B2" s="7"/>
      <c r="C2" s="9"/>
      <c r="D2" s="9"/>
      <c r="E2" s="9"/>
      <c r="F2" s="64"/>
      <c r="G2" s="9"/>
      <c r="H2" s="9"/>
      <c r="I2" s="9"/>
      <c r="J2" s="64"/>
      <c r="K2" s="17"/>
    </row>
    <row r="3" spans="1:11" ht="19.5" customHeight="1">
      <c r="A3" s="3"/>
      <c r="B3" s="10" t="s">
        <v>625</v>
      </c>
      <c r="C3" s="11">
        <f>SUM(C4:C31)</f>
        <v>1999011</v>
      </c>
      <c r="D3" s="11">
        <f>SUM(D4:D31)</f>
        <v>2149011</v>
      </c>
      <c r="E3" s="11">
        <f>SUM(E4:E31)</f>
        <v>1999011</v>
      </c>
      <c r="F3" s="12">
        <f>(G3-H3)/H3</f>
        <v>0.3174105551384687</v>
      </c>
      <c r="G3" s="11">
        <f>SUM(G9:G31)</f>
        <v>3034011</v>
      </c>
      <c r="H3" s="11">
        <f>SUM(H9:H31)</f>
        <v>2303011</v>
      </c>
      <c r="I3" s="11">
        <f>SUM(I9:I31)</f>
        <v>1582990.5</v>
      </c>
      <c r="J3" s="11">
        <f>SUM(J9:J24)</f>
        <v>1529165.5</v>
      </c>
      <c r="K3" s="18"/>
    </row>
    <row r="4" spans="1:11" s="1" customFormat="1" ht="69.75" customHeight="1">
      <c r="A4" s="65">
        <v>1</v>
      </c>
      <c r="B4" s="22" t="s">
        <v>626</v>
      </c>
      <c r="C4" s="20">
        <v>359011</v>
      </c>
      <c r="D4" s="20">
        <v>359011</v>
      </c>
      <c r="E4" s="15"/>
      <c r="F4" s="16"/>
      <c r="G4" s="15"/>
      <c r="H4" s="15"/>
      <c r="I4" s="15"/>
      <c r="J4" s="15"/>
      <c r="K4" s="36" t="s">
        <v>627</v>
      </c>
    </row>
    <row r="5" spans="1:11" s="1" customFormat="1" ht="63" customHeight="1">
      <c r="A5" s="65">
        <v>2</v>
      </c>
      <c r="B5" s="22" t="s">
        <v>628</v>
      </c>
      <c r="C5" s="15">
        <v>590000</v>
      </c>
      <c r="D5" s="15">
        <v>590000</v>
      </c>
      <c r="E5" s="15"/>
      <c r="F5" s="16"/>
      <c r="G5" s="15"/>
      <c r="H5" s="15"/>
      <c r="I5" s="15"/>
      <c r="J5" s="15"/>
      <c r="K5" s="36" t="s">
        <v>629</v>
      </c>
    </row>
    <row r="6" spans="1:11" s="1" customFormat="1" ht="19.5" customHeight="1">
      <c r="A6" s="65">
        <v>3</v>
      </c>
      <c r="B6" s="22" t="s">
        <v>630</v>
      </c>
      <c r="C6" s="15">
        <v>200000</v>
      </c>
      <c r="D6" s="15">
        <v>200000</v>
      </c>
      <c r="E6" s="15"/>
      <c r="F6" s="16"/>
      <c r="G6" s="15"/>
      <c r="H6" s="15"/>
      <c r="I6" s="15"/>
      <c r="J6" s="15"/>
      <c r="K6" s="36"/>
    </row>
    <row r="7" spans="1:11" s="1" customFormat="1" ht="19.5" customHeight="1">
      <c r="A7" s="65">
        <v>4</v>
      </c>
      <c r="B7" s="22" t="s">
        <v>631</v>
      </c>
      <c r="C7" s="15">
        <v>850000</v>
      </c>
      <c r="D7" s="15">
        <v>850000</v>
      </c>
      <c r="E7" s="15"/>
      <c r="F7" s="16"/>
      <c r="G7" s="15"/>
      <c r="H7" s="15"/>
      <c r="I7" s="15"/>
      <c r="J7" s="15"/>
      <c r="K7" s="36"/>
    </row>
    <row r="8" spans="1:11" s="1" customFormat="1" ht="19.5" customHeight="1">
      <c r="A8" s="65">
        <v>5</v>
      </c>
      <c r="B8" s="22" t="s">
        <v>632</v>
      </c>
      <c r="C8" s="23">
        <v>0</v>
      </c>
      <c r="D8" s="23">
        <v>150000</v>
      </c>
      <c r="E8" s="66"/>
      <c r="F8" s="67"/>
      <c r="G8" s="66"/>
      <c r="H8" s="66"/>
      <c r="I8" s="66"/>
      <c r="J8" s="66"/>
      <c r="K8" s="71"/>
    </row>
    <row r="9" spans="1:11" s="1" customFormat="1" ht="19.5" customHeight="1">
      <c r="A9" s="65">
        <v>6</v>
      </c>
      <c r="B9" s="22" t="s">
        <v>633</v>
      </c>
      <c r="C9" s="24"/>
      <c r="D9" s="15"/>
      <c r="E9" s="15">
        <v>20000</v>
      </c>
      <c r="F9" s="16">
        <f aca="true" t="shared" si="0" ref="F9:F21">(G9-H9)/H9</f>
        <v>4</v>
      </c>
      <c r="G9" s="15">
        <v>100000</v>
      </c>
      <c r="H9" s="15">
        <v>20000</v>
      </c>
      <c r="I9" s="15"/>
      <c r="J9" s="15"/>
      <c r="K9" s="36"/>
    </row>
    <row r="10" spans="1:11" s="1" customFormat="1" ht="19.5" customHeight="1">
      <c r="A10" s="65">
        <v>7</v>
      </c>
      <c r="B10" s="22" t="s">
        <v>634</v>
      </c>
      <c r="C10" s="24"/>
      <c r="D10" s="15"/>
      <c r="E10" s="15">
        <v>370000</v>
      </c>
      <c r="F10" s="16">
        <f t="shared" si="0"/>
        <v>0.6391184573002755</v>
      </c>
      <c r="G10" s="15">
        <v>595000</v>
      </c>
      <c r="H10" s="15">
        <v>363000</v>
      </c>
      <c r="I10" s="15">
        <v>203000</v>
      </c>
      <c r="J10" s="15">
        <v>350000</v>
      </c>
      <c r="K10" s="38"/>
    </row>
    <row r="11" spans="1:11" s="1" customFormat="1" ht="19.5" customHeight="1">
      <c r="A11" s="65">
        <v>8</v>
      </c>
      <c r="B11" s="22" t="s">
        <v>635</v>
      </c>
      <c r="C11" s="24"/>
      <c r="D11" s="15"/>
      <c r="E11" s="15">
        <v>60000</v>
      </c>
      <c r="F11" s="16">
        <f t="shared" si="0"/>
        <v>0</v>
      </c>
      <c r="G11" s="15">
        <v>60000</v>
      </c>
      <c r="H11" s="15">
        <v>60000</v>
      </c>
      <c r="I11" s="15"/>
      <c r="J11" s="15"/>
      <c r="K11" s="38"/>
    </row>
    <row r="12" spans="1:11" s="1" customFormat="1" ht="19.5" customHeight="1">
      <c r="A12" s="65">
        <v>9</v>
      </c>
      <c r="B12" s="22" t="s">
        <v>636</v>
      </c>
      <c r="C12" s="24"/>
      <c r="D12" s="15"/>
      <c r="E12" s="15">
        <v>217011</v>
      </c>
      <c r="F12" s="16">
        <f t="shared" si="0"/>
        <v>0</v>
      </c>
      <c r="G12" s="15">
        <v>217011</v>
      </c>
      <c r="H12" s="15">
        <v>217011</v>
      </c>
      <c r="I12" s="15">
        <v>100000</v>
      </c>
      <c r="J12" s="15">
        <v>200000</v>
      </c>
      <c r="K12" s="38"/>
    </row>
    <row r="13" spans="1:11" s="1" customFormat="1" ht="19.5" customHeight="1">
      <c r="A13" s="65">
        <v>10</v>
      </c>
      <c r="B13" s="22" t="s">
        <v>630</v>
      </c>
      <c r="C13" s="24"/>
      <c r="D13" s="15"/>
      <c r="E13" s="15">
        <v>200000</v>
      </c>
      <c r="F13" s="16">
        <f t="shared" si="0"/>
        <v>1.3333333333333333</v>
      </c>
      <c r="G13" s="15">
        <v>350000</v>
      </c>
      <c r="H13" s="15">
        <v>150000</v>
      </c>
      <c r="I13" s="15">
        <v>100000</v>
      </c>
      <c r="J13" s="15">
        <v>200000</v>
      </c>
      <c r="K13" s="38"/>
    </row>
    <row r="14" spans="1:11" s="1" customFormat="1" ht="19.5" customHeight="1">
      <c r="A14" s="65">
        <v>11</v>
      </c>
      <c r="B14" s="22" t="s">
        <v>637</v>
      </c>
      <c r="C14" s="24"/>
      <c r="D14" s="15"/>
      <c r="E14" s="15">
        <v>100000</v>
      </c>
      <c r="F14" s="16">
        <f t="shared" si="0"/>
        <v>0</v>
      </c>
      <c r="G14" s="15">
        <v>100000</v>
      </c>
      <c r="H14" s="15">
        <v>100000</v>
      </c>
      <c r="I14" s="15">
        <v>50000</v>
      </c>
      <c r="J14" s="15">
        <v>50000</v>
      </c>
      <c r="K14" s="38"/>
    </row>
    <row r="15" spans="1:11" s="1" customFormat="1" ht="19.5" customHeight="1">
      <c r="A15" s="65">
        <v>12</v>
      </c>
      <c r="B15" s="22" t="s">
        <v>638</v>
      </c>
      <c r="C15" s="24"/>
      <c r="D15" s="15"/>
      <c r="E15" s="24"/>
      <c r="F15" s="16">
        <f t="shared" si="0"/>
        <v>-1</v>
      </c>
      <c r="G15" s="55"/>
      <c r="H15" s="15">
        <v>100000</v>
      </c>
      <c r="I15" s="15">
        <v>100000</v>
      </c>
      <c r="J15" s="72"/>
      <c r="K15" s="37"/>
    </row>
    <row r="16" spans="1:11" s="1" customFormat="1" ht="42" customHeight="1">
      <c r="A16" s="65">
        <v>13</v>
      </c>
      <c r="B16" s="22" t="s">
        <v>639</v>
      </c>
      <c r="C16" s="24"/>
      <c r="D16" s="15"/>
      <c r="E16" s="24"/>
      <c r="F16" s="16">
        <f t="shared" si="0"/>
        <v>-1</v>
      </c>
      <c r="G16" s="55"/>
      <c r="H16" s="15">
        <v>219000</v>
      </c>
      <c r="I16" s="15">
        <v>100000</v>
      </c>
      <c r="J16" s="15">
        <v>100000</v>
      </c>
      <c r="K16" s="37"/>
    </row>
    <row r="17" spans="1:11" s="1" customFormat="1" ht="19.5" customHeight="1">
      <c r="A17" s="65">
        <v>14</v>
      </c>
      <c r="B17" s="22" t="s">
        <v>640</v>
      </c>
      <c r="C17" s="24"/>
      <c r="D17" s="15"/>
      <c r="E17" s="27">
        <v>30000</v>
      </c>
      <c r="F17" s="16">
        <f t="shared" si="0"/>
        <v>0.5625</v>
      </c>
      <c r="G17" s="15">
        <v>50000</v>
      </c>
      <c r="H17" s="15">
        <v>32000</v>
      </c>
      <c r="I17" s="15">
        <v>30000</v>
      </c>
      <c r="J17" s="72"/>
      <c r="K17" s="38"/>
    </row>
    <row r="18" spans="1:11" s="1" customFormat="1" ht="19.5" customHeight="1">
      <c r="A18" s="65">
        <v>15</v>
      </c>
      <c r="B18" s="22" t="s">
        <v>641</v>
      </c>
      <c r="C18" s="24"/>
      <c r="D18" s="15"/>
      <c r="E18" s="15">
        <v>52000</v>
      </c>
      <c r="F18" s="16">
        <f t="shared" si="0"/>
        <v>0</v>
      </c>
      <c r="G18" s="15">
        <v>52000</v>
      </c>
      <c r="H18" s="15">
        <v>52000</v>
      </c>
      <c r="I18" s="15"/>
      <c r="J18" s="72"/>
      <c r="K18" s="38"/>
    </row>
    <row r="19" spans="1:11" s="1" customFormat="1" ht="19.5" customHeight="1">
      <c r="A19" s="65">
        <v>16</v>
      </c>
      <c r="B19" s="22" t="s">
        <v>642</v>
      </c>
      <c r="C19" s="24"/>
      <c r="D19" s="15"/>
      <c r="E19" s="15">
        <v>100000</v>
      </c>
      <c r="F19" s="16">
        <f t="shared" si="0"/>
        <v>2.3333333333333335</v>
      </c>
      <c r="G19" s="15">
        <v>100000</v>
      </c>
      <c r="H19" s="15">
        <v>30000</v>
      </c>
      <c r="I19" s="15">
        <v>30000</v>
      </c>
      <c r="J19" s="15">
        <v>204475</v>
      </c>
      <c r="K19" s="38"/>
    </row>
    <row r="20" spans="1:11" s="1" customFormat="1" ht="30" customHeight="1">
      <c r="A20" s="65">
        <v>17</v>
      </c>
      <c r="B20" s="22" t="s">
        <v>643</v>
      </c>
      <c r="C20" s="24"/>
      <c r="D20" s="15"/>
      <c r="E20" s="24"/>
      <c r="F20" s="16">
        <f t="shared" si="0"/>
        <v>-1</v>
      </c>
      <c r="G20" s="55"/>
      <c r="H20" s="15">
        <v>50000</v>
      </c>
      <c r="I20" s="15"/>
      <c r="J20" s="72"/>
      <c r="K20" s="37"/>
    </row>
    <row r="21" spans="1:11" s="1" customFormat="1" ht="19.5" customHeight="1">
      <c r="A21" s="65">
        <v>18</v>
      </c>
      <c r="B21" s="22" t="s">
        <v>644</v>
      </c>
      <c r="C21" s="24"/>
      <c r="D21" s="15"/>
      <c r="E21" s="27">
        <v>850000</v>
      </c>
      <c r="F21" s="16">
        <f t="shared" si="0"/>
        <v>0</v>
      </c>
      <c r="G21" s="15">
        <v>850000</v>
      </c>
      <c r="H21" s="15">
        <v>850000</v>
      </c>
      <c r="I21" s="15">
        <v>849990.5</v>
      </c>
      <c r="J21" s="15">
        <v>424690.5</v>
      </c>
      <c r="K21" s="38"/>
    </row>
    <row r="22" spans="1:11" s="1" customFormat="1" ht="19.5" customHeight="1">
      <c r="A22" s="65">
        <v>19</v>
      </c>
      <c r="B22" s="22" t="s">
        <v>645</v>
      </c>
      <c r="C22" s="24"/>
      <c r="D22" s="24"/>
      <c r="E22" s="24"/>
      <c r="F22" s="16">
        <f aca="true" t="shared" si="1" ref="F22:F25">(G22-H22)/H22</f>
        <v>-1</v>
      </c>
      <c r="G22" s="55"/>
      <c r="H22" s="15">
        <v>30000</v>
      </c>
      <c r="I22" s="15">
        <v>20000</v>
      </c>
      <c r="J22" s="72"/>
      <c r="K22" s="37"/>
    </row>
    <row r="23" spans="1:11" s="1" customFormat="1" ht="19.5" customHeight="1">
      <c r="A23" s="65">
        <v>20</v>
      </c>
      <c r="B23" s="22" t="s">
        <v>646</v>
      </c>
      <c r="C23" s="24"/>
      <c r="D23" s="24"/>
      <c r="E23" s="24"/>
      <c r="F23" s="16">
        <f t="shared" si="1"/>
        <v>-1</v>
      </c>
      <c r="G23" s="55"/>
      <c r="H23" s="15">
        <v>30000</v>
      </c>
      <c r="I23" s="54"/>
      <c r="J23" s="72"/>
      <c r="K23" s="37"/>
    </row>
    <row r="24" spans="1:11" s="1" customFormat="1" ht="19.5" customHeight="1">
      <c r="A24" s="65">
        <v>21</v>
      </c>
      <c r="B24" s="22" t="s">
        <v>647</v>
      </c>
      <c r="C24" s="24"/>
      <c r="D24" s="24"/>
      <c r="E24" s="24"/>
      <c r="F24" s="16" t="e">
        <f t="shared" si="1"/>
        <v>#DIV/0!</v>
      </c>
      <c r="G24" s="15">
        <v>20000</v>
      </c>
      <c r="H24" s="15"/>
      <c r="I24" s="15"/>
      <c r="J24" s="72"/>
      <c r="K24" s="38"/>
    </row>
    <row r="25" spans="1:11" s="1" customFormat="1" ht="19.5" customHeight="1">
      <c r="A25" s="65">
        <v>22</v>
      </c>
      <c r="B25" s="23" t="s">
        <v>220</v>
      </c>
      <c r="C25" s="53"/>
      <c r="D25" s="53"/>
      <c r="E25" s="53"/>
      <c r="F25" s="16" t="e">
        <f t="shared" si="1"/>
        <v>#DIV/0!</v>
      </c>
      <c r="G25" s="15">
        <v>50000</v>
      </c>
      <c r="H25" s="68"/>
      <c r="I25" s="73"/>
      <c r="J25" s="68"/>
      <c r="K25" s="38"/>
    </row>
    <row r="26" spans="1:11" s="1" customFormat="1" ht="19.5" customHeight="1">
      <c r="A26" s="65">
        <v>23</v>
      </c>
      <c r="B26" s="23" t="s">
        <v>648</v>
      </c>
      <c r="C26" s="53"/>
      <c r="D26" s="53"/>
      <c r="E26" s="53"/>
      <c r="F26" s="16" t="e">
        <f aca="true" t="shared" si="2" ref="F26:F31">(G26-H26)/H26</f>
        <v>#DIV/0!</v>
      </c>
      <c r="G26" s="15">
        <v>20000</v>
      </c>
      <c r="H26" s="68"/>
      <c r="I26" s="73"/>
      <c r="J26" s="68"/>
      <c r="K26" s="38"/>
    </row>
    <row r="27" spans="1:11" s="1" customFormat="1" ht="19.5" customHeight="1">
      <c r="A27" s="65">
        <v>24</v>
      </c>
      <c r="B27" s="23" t="s">
        <v>649</v>
      </c>
      <c r="C27" s="53"/>
      <c r="D27" s="53"/>
      <c r="E27" s="53"/>
      <c r="F27" s="16" t="e">
        <f t="shared" si="2"/>
        <v>#DIV/0!</v>
      </c>
      <c r="G27" s="15">
        <v>20000</v>
      </c>
      <c r="H27" s="68"/>
      <c r="I27" s="74"/>
      <c r="J27" s="68"/>
      <c r="K27" s="38"/>
    </row>
    <row r="28" spans="1:11" s="1" customFormat="1" ht="19.5" customHeight="1">
      <c r="A28" s="65">
        <v>25</v>
      </c>
      <c r="B28" s="23" t="s">
        <v>650</v>
      </c>
      <c r="C28" s="53"/>
      <c r="D28" s="53"/>
      <c r="E28" s="53"/>
      <c r="F28" s="16" t="e">
        <f t="shared" si="2"/>
        <v>#DIV/0!</v>
      </c>
      <c r="G28" s="15">
        <v>150000</v>
      </c>
      <c r="H28" s="68"/>
      <c r="I28" s="73"/>
      <c r="J28" s="68"/>
      <c r="K28" s="38"/>
    </row>
    <row r="29" spans="1:11" s="1" customFormat="1" ht="42" customHeight="1">
      <c r="A29" s="65">
        <v>26</v>
      </c>
      <c r="B29" s="69" t="s">
        <v>651</v>
      </c>
      <c r="C29" s="70"/>
      <c r="D29" s="53"/>
      <c r="E29" s="53"/>
      <c r="F29" s="16" t="e">
        <f t="shared" si="2"/>
        <v>#DIV/0!</v>
      </c>
      <c r="G29" s="15">
        <v>100000</v>
      </c>
      <c r="H29" s="68"/>
      <c r="I29" s="73"/>
      <c r="J29" s="68"/>
      <c r="K29" s="38"/>
    </row>
    <row r="30" spans="1:11" s="1" customFormat="1" ht="19.5" customHeight="1">
      <c r="A30" s="65">
        <v>27</v>
      </c>
      <c r="B30" s="23" t="s">
        <v>652</v>
      </c>
      <c r="C30" s="53"/>
      <c r="D30" s="53"/>
      <c r="E30" s="53"/>
      <c r="F30" s="16" t="e">
        <f t="shared" si="2"/>
        <v>#DIV/0!</v>
      </c>
      <c r="G30" s="15">
        <v>100000</v>
      </c>
      <c r="H30" s="68"/>
      <c r="I30" s="73"/>
      <c r="J30" s="68"/>
      <c r="K30" s="38"/>
    </row>
    <row r="31" spans="1:11" s="1" customFormat="1" ht="19.5" customHeight="1">
      <c r="A31" s="65">
        <v>28</v>
      </c>
      <c r="B31" s="23" t="s">
        <v>653</v>
      </c>
      <c r="C31" s="53"/>
      <c r="D31" s="53"/>
      <c r="E31" s="53"/>
      <c r="F31" s="16" t="e">
        <f t="shared" si="2"/>
        <v>#DIV/0!</v>
      </c>
      <c r="G31" s="15">
        <v>100000</v>
      </c>
      <c r="H31" s="68"/>
      <c r="I31" s="73"/>
      <c r="J31" s="68"/>
      <c r="K31" s="38"/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3576388888888889" right="0.3576388888888889" top="0.60625" bottom="0.60625" header="0.5" footer="0.5"/>
  <pageSetup fitToHeight="0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5.375" style="2" customWidth="1"/>
    <col min="2" max="2" width="49.125" style="0" customWidth="1"/>
    <col min="3" max="3" width="14.875" style="0" customWidth="1"/>
    <col min="4" max="4" width="14.375" style="0" customWidth="1"/>
    <col min="5" max="5" width="11.375" style="0" customWidth="1"/>
    <col min="6" max="6" width="13.375" style="0" customWidth="1"/>
    <col min="7" max="7" width="12.75390625" style="0" customWidth="1"/>
    <col min="8" max="8" width="11.50390625" style="0" customWidth="1"/>
    <col min="9" max="9" width="17.125" style="0" customWidth="1"/>
    <col min="10" max="10" width="12.37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654</v>
      </c>
      <c r="C3" s="11">
        <f>SUM(C4:C7)</f>
        <v>2250000</v>
      </c>
      <c r="D3" s="11">
        <f>SUM(D4:D7)</f>
        <v>2250000</v>
      </c>
      <c r="E3" s="11">
        <f>SUM(E4:E7)</f>
        <v>2250000</v>
      </c>
      <c r="F3" s="12">
        <f>(G3-H3)/H3</f>
        <v>-0.35141509433962265</v>
      </c>
      <c r="G3" s="11">
        <f>SUM(G4:G7)</f>
        <v>2750000</v>
      </c>
      <c r="H3" s="11">
        <f>SUM(H4:H7)</f>
        <v>4240000</v>
      </c>
      <c r="I3" s="11">
        <f>SUM(I4:I7)</f>
        <v>3430000</v>
      </c>
      <c r="J3" s="11">
        <f>SUM(J4:J7)</f>
        <v>1637037.5</v>
      </c>
      <c r="K3" s="18"/>
    </row>
    <row r="4" spans="1:11" s="1" customFormat="1" ht="19.5" customHeight="1">
      <c r="A4" s="13">
        <v>1</v>
      </c>
      <c r="B4" s="60" t="s">
        <v>655</v>
      </c>
      <c r="C4" s="15">
        <v>800000</v>
      </c>
      <c r="D4" s="15">
        <v>800000</v>
      </c>
      <c r="E4" s="15">
        <v>800000</v>
      </c>
      <c r="F4" s="16">
        <f>(G4-H4)/H4</f>
        <v>-0.1111111111111111</v>
      </c>
      <c r="G4" s="15">
        <v>800000</v>
      </c>
      <c r="H4" s="15">
        <v>900000</v>
      </c>
      <c r="I4" s="15">
        <v>900000</v>
      </c>
      <c r="J4" s="15">
        <v>673354</v>
      </c>
      <c r="K4" s="37"/>
    </row>
    <row r="5" spans="1:11" s="1" customFormat="1" ht="19.5" customHeight="1">
      <c r="A5" s="13">
        <v>2</v>
      </c>
      <c r="B5" s="60" t="s">
        <v>656</v>
      </c>
      <c r="C5" s="15">
        <v>1450000</v>
      </c>
      <c r="D5" s="15">
        <v>1450000</v>
      </c>
      <c r="E5" s="15">
        <v>1450000</v>
      </c>
      <c r="F5" s="16">
        <f>(G5-H5)/H5</f>
        <v>-0.026845637583892617</v>
      </c>
      <c r="G5" s="15">
        <v>1450000</v>
      </c>
      <c r="H5" s="15">
        <v>1490000</v>
      </c>
      <c r="I5" s="15">
        <v>1490000</v>
      </c>
      <c r="J5" s="15">
        <v>963683.5</v>
      </c>
      <c r="K5" s="37"/>
    </row>
    <row r="6" spans="1:11" s="1" customFormat="1" ht="19.5" customHeight="1">
      <c r="A6" s="13">
        <v>3</v>
      </c>
      <c r="B6" s="61" t="s">
        <v>657</v>
      </c>
      <c r="C6" s="62"/>
      <c r="D6" s="62"/>
      <c r="E6" s="15">
        <v>0</v>
      </c>
      <c r="F6" s="16">
        <f>(G6-H6)/H6</f>
        <v>-0.8378378378378378</v>
      </c>
      <c r="G6" s="15">
        <v>300000</v>
      </c>
      <c r="H6" s="15">
        <v>1850000</v>
      </c>
      <c r="I6" s="15">
        <v>1040000</v>
      </c>
      <c r="J6" s="15"/>
      <c r="K6" s="37"/>
    </row>
    <row r="7" spans="1:11" s="1" customFormat="1" ht="19.5" customHeight="1">
      <c r="A7" s="21">
        <v>4</v>
      </c>
      <c r="B7" s="60" t="s">
        <v>658</v>
      </c>
      <c r="C7" s="60"/>
      <c r="D7" s="60"/>
      <c r="E7" s="15">
        <v>0</v>
      </c>
      <c r="F7" s="16" t="e">
        <f>(G7-H7)/H7</f>
        <v>#DIV/0!</v>
      </c>
      <c r="G7" s="15">
        <v>200000</v>
      </c>
      <c r="H7" s="15"/>
      <c r="I7" s="15"/>
      <c r="J7" s="15"/>
      <c r="K7" s="3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fitToHeight="1" fitToWidth="1" orientation="landscape" paperSize="9" scale="7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5.375" style="2" customWidth="1"/>
    <col min="2" max="2" width="42.875" style="0" customWidth="1"/>
    <col min="3" max="3" width="13.00390625" style="0" customWidth="1"/>
    <col min="4" max="4" width="11.375" style="0" customWidth="1"/>
    <col min="5" max="5" width="11.00390625" style="0" customWidth="1"/>
    <col min="6" max="6" width="10.50390625" style="0" customWidth="1"/>
    <col min="7" max="7" width="11.125" style="0" customWidth="1"/>
    <col min="8" max="8" width="10.00390625" style="0" customWidth="1"/>
    <col min="9" max="9" width="11.00390625" style="0" customWidth="1"/>
    <col min="10" max="10" width="10.125" style="0" customWidth="1"/>
    <col min="11" max="11" width="52.00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659</v>
      </c>
      <c r="C3" s="11">
        <f>SUM(C4:C16)</f>
        <v>4970000</v>
      </c>
      <c r="D3" s="11">
        <f>SUM(D4:D16)</f>
        <v>14802000</v>
      </c>
      <c r="E3" s="11">
        <f>SUM(E4:E16)</f>
        <v>4970000</v>
      </c>
      <c r="F3" s="12">
        <f>(G3-H3)/H3</f>
        <v>0.15087040618955513</v>
      </c>
      <c r="G3" s="11">
        <f>SUM(G9:G16)</f>
        <v>5950000</v>
      </c>
      <c r="H3" s="11">
        <f>SUM(H9:H16)</f>
        <v>5170000</v>
      </c>
      <c r="I3" s="11">
        <f>SUM(I9:I16)</f>
        <v>4185000</v>
      </c>
      <c r="J3" s="11">
        <f>SUM(J9:J16)</f>
        <v>2350000</v>
      </c>
      <c r="K3" s="18"/>
    </row>
    <row r="4" spans="1:11" s="26" customFormat="1" ht="124.5" customHeight="1">
      <c r="A4" s="50">
        <v>1</v>
      </c>
      <c r="B4" s="22" t="s">
        <v>660</v>
      </c>
      <c r="C4" s="29">
        <v>870000</v>
      </c>
      <c r="D4" s="29">
        <f>1050000+400000+200000</f>
        <v>1650000</v>
      </c>
      <c r="E4" s="29"/>
      <c r="F4" s="33"/>
      <c r="G4" s="51"/>
      <c r="H4" s="29"/>
      <c r="I4" s="29"/>
      <c r="J4" s="29"/>
      <c r="K4" s="36" t="s">
        <v>661</v>
      </c>
    </row>
    <row r="5" spans="1:11" s="26" customFormat="1" ht="48.75" customHeight="1">
      <c r="A5" s="50">
        <v>2</v>
      </c>
      <c r="B5" s="22" t="s">
        <v>662</v>
      </c>
      <c r="C5" s="29">
        <v>1300000</v>
      </c>
      <c r="D5" s="29">
        <v>1500000</v>
      </c>
      <c r="E5" s="29"/>
      <c r="F5" s="33"/>
      <c r="G5" s="51"/>
      <c r="H5" s="29"/>
      <c r="I5" s="29"/>
      <c r="J5" s="29"/>
      <c r="K5" s="36" t="s">
        <v>663</v>
      </c>
    </row>
    <row r="6" spans="1:11" s="26" customFormat="1" ht="22.5" customHeight="1">
      <c r="A6" s="50">
        <v>3</v>
      </c>
      <c r="B6" s="22" t="s">
        <v>664</v>
      </c>
      <c r="C6" s="29">
        <v>2800000</v>
      </c>
      <c r="D6" s="29">
        <v>2800000</v>
      </c>
      <c r="E6" s="29"/>
      <c r="F6" s="33"/>
      <c r="G6" s="51"/>
      <c r="H6" s="29"/>
      <c r="I6" s="29"/>
      <c r="J6" s="29"/>
      <c r="K6" s="36" t="s">
        <v>665</v>
      </c>
    </row>
    <row r="7" spans="1:11" s="41" customFormat="1" ht="69" customHeight="1">
      <c r="A7" s="52">
        <v>4</v>
      </c>
      <c r="B7" s="22" t="s">
        <v>666</v>
      </c>
      <c r="C7" s="24"/>
      <c r="D7" s="23">
        <v>2800000</v>
      </c>
      <c r="E7" s="53"/>
      <c r="F7" s="43" t="e">
        <f>(G7-H7)/H7</f>
        <v>#DIV/0!</v>
      </c>
      <c r="G7" s="23">
        <v>2800000</v>
      </c>
      <c r="H7" s="54"/>
      <c r="I7" s="54"/>
      <c r="J7" s="54"/>
      <c r="K7" s="36" t="s">
        <v>667</v>
      </c>
    </row>
    <row r="8" spans="1:11" s="41" customFormat="1" ht="96" customHeight="1">
      <c r="A8" s="52">
        <v>5</v>
      </c>
      <c r="B8" s="22" t="s">
        <v>668</v>
      </c>
      <c r="C8" s="24"/>
      <c r="D8" s="23">
        <v>6052000</v>
      </c>
      <c r="E8" s="53"/>
      <c r="F8" s="43" t="e">
        <f>(G8-H8)/H8</f>
        <v>#DIV/0!</v>
      </c>
      <c r="G8" s="23">
        <v>6052000</v>
      </c>
      <c r="H8" s="54"/>
      <c r="I8" s="54"/>
      <c r="J8" s="54"/>
      <c r="K8" s="36" t="s">
        <v>669</v>
      </c>
    </row>
    <row r="9" spans="1:11" s="1" customFormat="1" ht="19.5" customHeight="1">
      <c r="A9" s="50">
        <v>6</v>
      </c>
      <c r="B9" s="22" t="s">
        <v>670</v>
      </c>
      <c r="C9" s="24"/>
      <c r="D9" s="24"/>
      <c r="E9" s="15"/>
      <c r="F9" s="16">
        <f aca="true" t="shared" si="0" ref="F9:F18">(G9-H9)/H9</f>
        <v>-1</v>
      </c>
      <c r="G9" s="55"/>
      <c r="H9" s="15">
        <v>70000</v>
      </c>
      <c r="I9" s="15">
        <v>70000</v>
      </c>
      <c r="J9" s="54"/>
      <c r="K9" s="38"/>
    </row>
    <row r="10" spans="1:11" s="1" customFormat="1" ht="19.5" customHeight="1">
      <c r="A10" s="50">
        <v>7</v>
      </c>
      <c r="B10" s="22" t="s">
        <v>671</v>
      </c>
      <c r="C10" s="24"/>
      <c r="D10" s="24"/>
      <c r="E10" s="15"/>
      <c r="F10" s="16">
        <f t="shared" si="0"/>
        <v>-1</v>
      </c>
      <c r="G10" s="55"/>
      <c r="H10" s="15">
        <v>50000</v>
      </c>
      <c r="I10" s="15">
        <v>50000</v>
      </c>
      <c r="J10" s="54"/>
      <c r="K10" s="38"/>
    </row>
    <row r="11" spans="1:11" s="26" customFormat="1" ht="19.5" customHeight="1">
      <c r="A11" s="50">
        <v>8</v>
      </c>
      <c r="B11" s="14" t="s">
        <v>672</v>
      </c>
      <c r="C11" s="30"/>
      <c r="D11" s="30"/>
      <c r="E11" s="29">
        <v>870000</v>
      </c>
      <c r="F11" s="33">
        <f t="shared" si="0"/>
        <v>0.20689655172413793</v>
      </c>
      <c r="G11" s="29">
        <v>1050000</v>
      </c>
      <c r="H11" s="29">
        <v>870000</v>
      </c>
      <c r="I11" s="29">
        <v>510000</v>
      </c>
      <c r="J11" s="29">
        <v>650000</v>
      </c>
      <c r="K11" s="40"/>
    </row>
    <row r="12" spans="1:11" s="26" customFormat="1" ht="19.5" customHeight="1">
      <c r="A12" s="50">
        <v>9</v>
      </c>
      <c r="B12" s="14" t="s">
        <v>673</v>
      </c>
      <c r="C12" s="30"/>
      <c r="D12" s="30"/>
      <c r="E12" s="30"/>
      <c r="F12" s="33">
        <f t="shared" si="0"/>
        <v>-1</v>
      </c>
      <c r="G12" s="56"/>
      <c r="H12" s="29">
        <v>80000</v>
      </c>
      <c r="I12" s="29">
        <v>80000</v>
      </c>
      <c r="J12" s="59"/>
      <c r="K12" s="40"/>
    </row>
    <row r="13" spans="1:11" s="26" customFormat="1" ht="49.5" customHeight="1">
      <c r="A13" s="50">
        <v>10</v>
      </c>
      <c r="B13" s="14" t="s">
        <v>674</v>
      </c>
      <c r="C13" s="30"/>
      <c r="D13" s="30"/>
      <c r="E13" s="57">
        <v>900000</v>
      </c>
      <c r="F13" s="33">
        <f t="shared" si="0"/>
        <v>0.6666666666666666</v>
      </c>
      <c r="G13" s="29">
        <v>1500000</v>
      </c>
      <c r="H13" s="29">
        <v>900000</v>
      </c>
      <c r="I13" s="29">
        <v>900000</v>
      </c>
      <c r="J13" s="29">
        <v>700000</v>
      </c>
      <c r="K13" s="40"/>
    </row>
    <row r="14" spans="1:11" s="26" customFormat="1" ht="19.5" customHeight="1">
      <c r="A14" s="50">
        <v>11</v>
      </c>
      <c r="B14" s="14" t="s">
        <v>675</v>
      </c>
      <c r="C14" s="30"/>
      <c r="D14" s="30"/>
      <c r="E14" s="44">
        <v>400000</v>
      </c>
      <c r="F14" s="33">
        <f t="shared" si="0"/>
        <v>0</v>
      </c>
      <c r="G14" s="29">
        <v>400000</v>
      </c>
      <c r="H14" s="29">
        <v>400000</v>
      </c>
      <c r="I14" s="29">
        <v>300000</v>
      </c>
      <c r="J14" s="29">
        <v>337500</v>
      </c>
      <c r="K14" s="40"/>
    </row>
    <row r="15" spans="1:11" s="26" customFormat="1" ht="19.5" customHeight="1">
      <c r="A15" s="50">
        <v>12</v>
      </c>
      <c r="B15" s="14" t="s">
        <v>676</v>
      </c>
      <c r="C15" s="30"/>
      <c r="D15" s="30"/>
      <c r="E15" s="44">
        <v>2800000</v>
      </c>
      <c r="F15" s="33">
        <f t="shared" si="0"/>
        <v>0</v>
      </c>
      <c r="G15" s="29">
        <v>2800000</v>
      </c>
      <c r="H15" s="29">
        <v>2800000</v>
      </c>
      <c r="I15" s="29">
        <v>2275000</v>
      </c>
      <c r="J15" s="29">
        <v>662500</v>
      </c>
      <c r="K15" s="40"/>
    </row>
    <row r="16" spans="1:11" s="26" customFormat="1" ht="19.5" customHeight="1">
      <c r="A16" s="50">
        <v>13</v>
      </c>
      <c r="B16" s="14" t="s">
        <v>677</v>
      </c>
      <c r="C16" s="30"/>
      <c r="D16" s="30"/>
      <c r="E16" s="32"/>
      <c r="F16" s="33" t="e">
        <f t="shared" si="0"/>
        <v>#DIV/0!</v>
      </c>
      <c r="G16" s="29">
        <v>200000</v>
      </c>
      <c r="H16" s="58"/>
      <c r="I16" s="58"/>
      <c r="J16" s="58"/>
      <c r="K16" s="40"/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3576388888888889" right="0.3576388888888889" top="0.8027777777777778" bottom="0.8027777777777778" header="0.5" footer="0.5"/>
  <pageSetup fitToHeight="0" fitToWidth="1" horizontalDpi="600" verticalDpi="600" orientation="landscape" paperSize="9" scale="6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5.375" style="2" customWidth="1"/>
    <col min="2" max="2" width="48.125" style="0" customWidth="1"/>
    <col min="3" max="3" width="13.75390625" style="0" customWidth="1"/>
    <col min="4" max="4" width="14.375" style="0" customWidth="1"/>
    <col min="5" max="5" width="14.00390625" style="0" customWidth="1"/>
    <col min="6" max="6" width="12.875" style="0" customWidth="1"/>
    <col min="7" max="7" width="13.25390625" style="0" customWidth="1"/>
    <col min="8" max="8" width="14.125" style="0" customWidth="1"/>
    <col min="9" max="9" width="12.125" style="0" customWidth="1"/>
    <col min="10" max="10" width="11.00390625" style="0" customWidth="1"/>
    <col min="11" max="11" width="27.75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5" t="s">
        <v>193</v>
      </c>
      <c r="G1" s="5" t="s">
        <v>83</v>
      </c>
      <c r="H1" s="5" t="s">
        <v>84</v>
      </c>
      <c r="I1" s="5" t="s">
        <v>194</v>
      </c>
      <c r="J1" s="5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8"/>
      <c r="G2" s="8"/>
      <c r="H2" s="8"/>
      <c r="I2" s="8"/>
      <c r="J2" s="8"/>
      <c r="K2" s="17"/>
    </row>
    <row r="3" spans="1:11" ht="19.5" customHeight="1">
      <c r="A3" s="3"/>
      <c r="B3" s="10" t="s">
        <v>678</v>
      </c>
      <c r="C3" s="11">
        <f>SUM(C4:C21)</f>
        <v>2184076.2</v>
      </c>
      <c r="D3" s="11">
        <f>SUM(D4:D21)</f>
        <v>2184076.2</v>
      </c>
      <c r="E3" s="11">
        <f>SUM(E4:E21)</f>
        <v>1828376.6</v>
      </c>
      <c r="F3" s="12">
        <f>(G3-H3)/H3</f>
        <v>0.43347795304150766</v>
      </c>
      <c r="G3" s="11">
        <f>SUM(G4:G21)</f>
        <v>2500876.6</v>
      </c>
      <c r="H3" s="11">
        <f>SUM(H4:H21)</f>
        <v>1744621.6</v>
      </c>
      <c r="I3" s="11">
        <f>SUM(I4:I21)</f>
        <v>1744621.6</v>
      </c>
      <c r="J3" s="11">
        <f>SUM(J4:J17)</f>
        <v>1817704.2</v>
      </c>
      <c r="K3" s="18"/>
    </row>
    <row r="4" spans="1:11" s="41" customFormat="1" ht="19.5" customHeight="1">
      <c r="A4" s="42">
        <v>1</v>
      </c>
      <c r="B4" s="22" t="s">
        <v>679</v>
      </c>
      <c r="C4" s="28">
        <v>216000</v>
      </c>
      <c r="D4" s="28">
        <v>216000</v>
      </c>
      <c r="E4" s="23">
        <v>216000</v>
      </c>
      <c r="F4" s="43">
        <f>(G4-H4)/H4</f>
        <v>1.62</v>
      </c>
      <c r="G4" s="23">
        <v>262000</v>
      </c>
      <c r="H4" s="23">
        <v>100000</v>
      </c>
      <c r="I4" s="23">
        <v>100000</v>
      </c>
      <c r="J4" s="23">
        <v>351304.2</v>
      </c>
      <c r="K4" s="46"/>
    </row>
    <row r="5" spans="1:11" s="41" customFormat="1" ht="19.5" customHeight="1">
      <c r="A5" s="42">
        <v>2</v>
      </c>
      <c r="B5" s="22" t="s">
        <v>680</v>
      </c>
      <c r="C5" s="28">
        <v>500000</v>
      </c>
      <c r="D5" s="28">
        <v>500000</v>
      </c>
      <c r="E5" s="23"/>
      <c r="F5" s="43"/>
      <c r="G5" s="23"/>
      <c r="H5" s="23"/>
      <c r="I5" s="23"/>
      <c r="J5" s="23"/>
      <c r="K5" s="36" t="s">
        <v>681</v>
      </c>
    </row>
    <row r="6" spans="1:11" s="41" customFormat="1" ht="19.5" customHeight="1">
      <c r="A6" s="42">
        <v>3</v>
      </c>
      <c r="B6" s="22" t="s">
        <v>682</v>
      </c>
      <c r="C6" s="28">
        <v>130000</v>
      </c>
      <c r="D6" s="28">
        <v>130000</v>
      </c>
      <c r="E6" s="23"/>
      <c r="F6" s="43"/>
      <c r="G6" s="23"/>
      <c r="H6" s="23"/>
      <c r="I6" s="23"/>
      <c r="J6" s="23"/>
      <c r="K6" s="36" t="s">
        <v>683</v>
      </c>
    </row>
    <row r="7" spans="1:11" s="41" customFormat="1" ht="19.5" customHeight="1">
      <c r="A7" s="42">
        <v>4</v>
      </c>
      <c r="B7" s="22" t="s">
        <v>684</v>
      </c>
      <c r="C7" s="28">
        <v>598276.2</v>
      </c>
      <c r="D7" s="28">
        <v>598276.2</v>
      </c>
      <c r="E7" s="23"/>
      <c r="F7" s="43"/>
      <c r="G7" s="23"/>
      <c r="H7" s="23"/>
      <c r="I7" s="23"/>
      <c r="J7" s="23"/>
      <c r="K7" s="36" t="s">
        <v>685</v>
      </c>
    </row>
    <row r="8" spans="1:11" s="41" customFormat="1" ht="19.5" customHeight="1">
      <c r="A8" s="42">
        <v>5</v>
      </c>
      <c r="B8" s="22" t="s">
        <v>686</v>
      </c>
      <c r="C8" s="28">
        <v>739800</v>
      </c>
      <c r="D8" s="28">
        <v>739800</v>
      </c>
      <c r="E8" s="23">
        <v>739800</v>
      </c>
      <c r="F8" s="43">
        <f>(G8-H8)/H8</f>
        <v>0.0009132420091324201</v>
      </c>
      <c r="G8" s="23">
        <v>739800</v>
      </c>
      <c r="H8" s="23">
        <v>739125</v>
      </c>
      <c r="I8" s="23">
        <v>739125</v>
      </c>
      <c r="J8" s="23">
        <v>707400</v>
      </c>
      <c r="K8" s="46"/>
    </row>
    <row r="9" spans="1:11" s="26" customFormat="1" ht="19.5" customHeight="1">
      <c r="A9" s="31">
        <v>6</v>
      </c>
      <c r="B9" s="14" t="s">
        <v>687</v>
      </c>
      <c r="C9" s="30"/>
      <c r="D9" s="44"/>
      <c r="E9" s="29">
        <v>150000</v>
      </c>
      <c r="F9" s="33">
        <f aca="true" t="shared" si="0" ref="F9:F21">(G9-H9)/H9</f>
        <v>0</v>
      </c>
      <c r="G9" s="29">
        <v>250000</v>
      </c>
      <c r="H9" s="29">
        <v>250000</v>
      </c>
      <c r="I9" s="29">
        <v>286000</v>
      </c>
      <c r="J9" s="29">
        <v>100000</v>
      </c>
      <c r="K9" s="40"/>
    </row>
    <row r="10" spans="1:11" s="26" customFormat="1" ht="19.5" customHeight="1">
      <c r="A10" s="31">
        <v>7</v>
      </c>
      <c r="B10" s="14" t="s">
        <v>688</v>
      </c>
      <c r="C10" s="30"/>
      <c r="D10" s="30"/>
      <c r="E10" s="29">
        <v>60000</v>
      </c>
      <c r="F10" s="33">
        <f t="shared" si="0"/>
        <v>0.6666666666666666</v>
      </c>
      <c r="G10" s="29">
        <v>60000</v>
      </c>
      <c r="H10" s="29">
        <v>36000</v>
      </c>
      <c r="I10" s="29"/>
      <c r="J10" s="29">
        <v>235600</v>
      </c>
      <c r="K10" s="40"/>
    </row>
    <row r="11" spans="1:11" s="26" customFormat="1" ht="19.5" customHeight="1">
      <c r="A11" s="31">
        <v>8</v>
      </c>
      <c r="B11" s="14" t="s">
        <v>689</v>
      </c>
      <c r="C11" s="30"/>
      <c r="D11" s="30"/>
      <c r="E11" s="29"/>
      <c r="F11" s="33">
        <f t="shared" si="0"/>
        <v>-1</v>
      </c>
      <c r="G11" s="45"/>
      <c r="H11" s="29">
        <v>80000</v>
      </c>
      <c r="I11" s="29">
        <v>80000</v>
      </c>
      <c r="J11" s="29">
        <v>100000</v>
      </c>
      <c r="K11" s="40"/>
    </row>
    <row r="12" spans="1:11" s="26" customFormat="1" ht="19.5" customHeight="1">
      <c r="A12" s="31">
        <v>9</v>
      </c>
      <c r="B12" s="14" t="s">
        <v>690</v>
      </c>
      <c r="C12" s="30"/>
      <c r="D12" s="30"/>
      <c r="E12" s="29">
        <v>50000</v>
      </c>
      <c r="F12" s="33">
        <f t="shared" si="0"/>
        <v>0</v>
      </c>
      <c r="G12" s="29">
        <v>50000</v>
      </c>
      <c r="H12" s="29">
        <v>50000</v>
      </c>
      <c r="I12" s="29">
        <v>50000</v>
      </c>
      <c r="J12" s="29">
        <v>100000</v>
      </c>
      <c r="K12" s="40"/>
    </row>
    <row r="13" spans="1:11" s="26" customFormat="1" ht="19.5" customHeight="1">
      <c r="A13" s="31">
        <v>10</v>
      </c>
      <c r="B13" s="14" t="s">
        <v>691</v>
      </c>
      <c r="C13" s="30"/>
      <c r="D13" s="30"/>
      <c r="E13" s="29">
        <v>20000</v>
      </c>
      <c r="F13" s="33">
        <f t="shared" si="0"/>
        <v>0</v>
      </c>
      <c r="G13" s="29">
        <v>20000</v>
      </c>
      <c r="H13" s="29">
        <v>20000</v>
      </c>
      <c r="I13" s="29">
        <v>20000</v>
      </c>
      <c r="J13" s="29">
        <v>20000</v>
      </c>
      <c r="K13" s="40"/>
    </row>
    <row r="14" spans="1:11" s="26" customFormat="1" ht="19.5" customHeight="1">
      <c r="A14" s="31">
        <v>11</v>
      </c>
      <c r="B14" s="14" t="s">
        <v>692</v>
      </c>
      <c r="C14" s="30"/>
      <c r="D14" s="30"/>
      <c r="E14" s="29">
        <v>30000</v>
      </c>
      <c r="F14" s="33">
        <f t="shared" si="0"/>
        <v>0</v>
      </c>
      <c r="G14" s="29">
        <v>30000</v>
      </c>
      <c r="H14" s="29">
        <v>30000</v>
      </c>
      <c r="I14" s="47">
        <v>153400</v>
      </c>
      <c r="J14" s="29">
        <v>30000</v>
      </c>
      <c r="K14" s="40"/>
    </row>
    <row r="15" spans="1:11" s="26" customFormat="1" ht="19.5" customHeight="1">
      <c r="A15" s="31">
        <v>12</v>
      </c>
      <c r="B15" s="14" t="s">
        <v>693</v>
      </c>
      <c r="C15" s="30"/>
      <c r="D15" s="30"/>
      <c r="E15" s="29">
        <v>20400</v>
      </c>
      <c r="F15" s="33">
        <f t="shared" si="0"/>
        <v>0</v>
      </c>
      <c r="G15" s="29">
        <v>20400</v>
      </c>
      <c r="H15" s="29">
        <v>20400</v>
      </c>
      <c r="I15" s="48"/>
      <c r="J15" s="29">
        <v>20400</v>
      </c>
      <c r="K15" s="40"/>
    </row>
    <row r="16" spans="1:11" s="26" customFormat="1" ht="19.5" customHeight="1">
      <c r="A16" s="31">
        <v>13</v>
      </c>
      <c r="B16" s="14" t="s">
        <v>694</v>
      </c>
      <c r="C16" s="30"/>
      <c r="D16" s="30"/>
      <c r="E16" s="29">
        <v>90000</v>
      </c>
      <c r="F16" s="33">
        <f t="shared" si="0"/>
        <v>1.25</v>
      </c>
      <c r="G16" s="29">
        <v>90000</v>
      </c>
      <c r="H16" s="29">
        <v>40000</v>
      </c>
      <c r="I16" s="48"/>
      <c r="J16" s="29">
        <v>90000</v>
      </c>
      <c r="K16" s="40"/>
    </row>
    <row r="17" spans="1:11" s="26" customFormat="1" ht="19.5" customHeight="1">
      <c r="A17" s="31">
        <v>14</v>
      </c>
      <c r="B17" s="14" t="s">
        <v>695</v>
      </c>
      <c r="C17" s="30"/>
      <c r="D17" s="30"/>
      <c r="E17" s="29">
        <v>63000</v>
      </c>
      <c r="F17" s="33">
        <f t="shared" si="0"/>
        <v>0</v>
      </c>
      <c r="G17" s="29">
        <v>63000</v>
      </c>
      <c r="H17" s="29">
        <v>63000</v>
      </c>
      <c r="I17" s="49"/>
      <c r="J17" s="29">
        <v>63000</v>
      </c>
      <c r="K17" s="40"/>
    </row>
    <row r="18" spans="1:11" s="26" customFormat="1" ht="19.5" customHeight="1">
      <c r="A18" s="31">
        <v>15</v>
      </c>
      <c r="B18" s="14" t="s">
        <v>696</v>
      </c>
      <c r="C18" s="30"/>
      <c r="D18" s="30"/>
      <c r="E18" s="29">
        <v>239176.6</v>
      </c>
      <c r="F18" s="33">
        <f t="shared" si="0"/>
        <v>0.10680408669085954</v>
      </c>
      <c r="G18" s="29">
        <v>239176.6</v>
      </c>
      <c r="H18" s="29">
        <v>216096.6</v>
      </c>
      <c r="I18" s="29">
        <v>216096.6</v>
      </c>
      <c r="J18" s="29">
        <v>216096</v>
      </c>
      <c r="K18" s="40"/>
    </row>
    <row r="19" spans="1:11" s="26" customFormat="1" ht="19.5" customHeight="1">
      <c r="A19" s="31">
        <v>16</v>
      </c>
      <c r="B19" s="14" t="s">
        <v>697</v>
      </c>
      <c r="C19" s="30"/>
      <c r="D19" s="30"/>
      <c r="E19" s="32">
        <v>100000</v>
      </c>
      <c r="F19" s="33">
        <f t="shared" si="0"/>
        <v>2.9</v>
      </c>
      <c r="G19" s="29">
        <v>390000</v>
      </c>
      <c r="H19" s="29">
        <v>100000</v>
      </c>
      <c r="I19" s="29">
        <v>100000</v>
      </c>
      <c r="J19" s="29">
        <v>100000</v>
      </c>
      <c r="K19" s="40"/>
    </row>
    <row r="20" spans="1:11" s="26" customFormat="1" ht="19.5" customHeight="1">
      <c r="A20" s="31">
        <v>17</v>
      </c>
      <c r="B20" s="14" t="s">
        <v>698</v>
      </c>
      <c r="C20" s="30"/>
      <c r="D20" s="30"/>
      <c r="E20" s="32">
        <v>50000</v>
      </c>
      <c r="F20" s="33" t="e">
        <f t="shared" si="0"/>
        <v>#DIV/0!</v>
      </c>
      <c r="G20" s="29">
        <v>250000</v>
      </c>
      <c r="H20" s="35"/>
      <c r="I20" s="35"/>
      <c r="J20" s="35"/>
      <c r="K20" s="40"/>
    </row>
    <row r="21" spans="1:11" s="26" customFormat="1" ht="19.5" customHeight="1">
      <c r="A21" s="31">
        <v>18</v>
      </c>
      <c r="B21" s="14" t="s">
        <v>699</v>
      </c>
      <c r="C21" s="30"/>
      <c r="D21" s="30"/>
      <c r="E21" s="32"/>
      <c r="F21" s="33" t="e">
        <f t="shared" si="0"/>
        <v>#DIV/0!</v>
      </c>
      <c r="G21" s="29">
        <v>36500</v>
      </c>
      <c r="H21" s="35"/>
      <c r="I21" s="35"/>
      <c r="J21" s="35"/>
      <c r="K21" s="40"/>
    </row>
  </sheetData>
  <sheetProtection/>
  <mergeCells count="12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I14:I17"/>
    <mergeCell ref="J1:J2"/>
    <mergeCell ref="K1:K2"/>
  </mergeCells>
  <printOptions/>
  <pageMargins left="0.3576388888888889" right="0.3576388888888889" top="0.60625" bottom="0.60625" header="0.5" footer="0.5"/>
  <pageSetup fitToHeight="1" fitToWidth="1" horizontalDpi="600" verticalDpi="600" orientation="landscape" paperSize="9" scale="7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5.375" style="2" customWidth="1"/>
    <col min="2" max="2" width="41.25390625" style="0" customWidth="1"/>
    <col min="3" max="3" width="12.625" style="0" customWidth="1"/>
    <col min="4" max="4" width="14.00390625" style="0" customWidth="1"/>
    <col min="5" max="5" width="12.50390625" style="0" customWidth="1"/>
    <col min="6" max="6" width="12.875" style="0" customWidth="1"/>
    <col min="7" max="7" width="10.875" style="0" customWidth="1"/>
    <col min="8" max="8" width="11.50390625" style="0" customWidth="1"/>
    <col min="9" max="9" width="12.75390625" style="0" customWidth="1"/>
    <col min="10" max="10" width="10.875" style="0" customWidth="1"/>
    <col min="11" max="11" width="20.25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700</v>
      </c>
      <c r="C3" s="11">
        <f>SUM(C4:C12)</f>
        <v>1440000</v>
      </c>
      <c r="D3" s="11">
        <f>SUM(D4:D12)</f>
        <v>1540000</v>
      </c>
      <c r="E3" s="11">
        <f>SUM(E4:E12)</f>
        <v>1440000</v>
      </c>
      <c r="F3" s="12">
        <f>(G3-H3)/H3</f>
        <v>-0.49260300770265314</v>
      </c>
      <c r="G3" s="11">
        <f>SUM(G4:G12)</f>
        <v>1660000</v>
      </c>
      <c r="H3" s="11">
        <f>SUM(H4:H12)</f>
        <v>3271600</v>
      </c>
      <c r="I3" s="11">
        <f>SUM(I4:I12)</f>
        <v>2935980</v>
      </c>
      <c r="J3" s="11">
        <f>SUM(J4:J6)</f>
        <v>1064000</v>
      </c>
      <c r="K3" s="18"/>
    </row>
    <row r="4" spans="1:11" s="1" customFormat="1" ht="42" customHeight="1">
      <c r="A4" s="21">
        <v>1</v>
      </c>
      <c r="B4" s="22" t="s">
        <v>701</v>
      </c>
      <c r="C4" s="27">
        <v>250000</v>
      </c>
      <c r="D4" s="28">
        <v>250000</v>
      </c>
      <c r="E4" s="15">
        <v>150000</v>
      </c>
      <c r="F4" s="16">
        <f>(G4-H4)/H4</f>
        <v>1</v>
      </c>
      <c r="G4" s="15">
        <v>200000</v>
      </c>
      <c r="H4" s="15">
        <v>100000</v>
      </c>
      <c r="I4" s="15">
        <v>100000</v>
      </c>
      <c r="J4" s="15"/>
      <c r="K4" s="36" t="s">
        <v>702</v>
      </c>
    </row>
    <row r="5" spans="1:11" s="1" customFormat="1" ht="19.5" customHeight="1">
      <c r="A5" s="13">
        <v>2</v>
      </c>
      <c r="B5" s="14" t="s">
        <v>703</v>
      </c>
      <c r="C5" s="15">
        <v>80000</v>
      </c>
      <c r="D5" s="15">
        <v>100000</v>
      </c>
      <c r="E5" s="15">
        <v>100000</v>
      </c>
      <c r="F5" s="16">
        <f>(G5-H5)/H5</f>
        <v>0</v>
      </c>
      <c r="G5" s="29">
        <v>150000</v>
      </c>
      <c r="H5" s="29">
        <v>150000</v>
      </c>
      <c r="I5" s="29">
        <v>50000</v>
      </c>
      <c r="J5" s="29">
        <v>106000</v>
      </c>
      <c r="K5" s="37"/>
    </row>
    <row r="6" spans="1:11" s="1" customFormat="1" ht="19.5" customHeight="1">
      <c r="A6" s="13">
        <v>3</v>
      </c>
      <c r="B6" s="14" t="s">
        <v>704</v>
      </c>
      <c r="C6" s="15">
        <v>270000</v>
      </c>
      <c r="D6" s="15">
        <v>350000</v>
      </c>
      <c r="E6" s="15">
        <v>350000</v>
      </c>
      <c r="F6" s="16">
        <f>(G6-H6)/H6</f>
        <v>0</v>
      </c>
      <c r="G6" s="29">
        <v>350000</v>
      </c>
      <c r="H6" s="29">
        <v>350000</v>
      </c>
      <c r="I6" s="29">
        <v>200000</v>
      </c>
      <c r="J6" s="29">
        <v>958000</v>
      </c>
      <c r="K6" s="38"/>
    </row>
    <row r="7" spans="1:11" s="1" customFormat="1" ht="19.5" customHeight="1">
      <c r="A7" s="13">
        <v>4</v>
      </c>
      <c r="B7" s="14" t="s">
        <v>705</v>
      </c>
      <c r="C7" s="15">
        <v>810000</v>
      </c>
      <c r="D7" s="15">
        <v>810000</v>
      </c>
      <c r="E7" s="15"/>
      <c r="F7" s="16"/>
      <c r="G7" s="29"/>
      <c r="H7" s="29"/>
      <c r="I7" s="29"/>
      <c r="J7" s="29"/>
      <c r="K7" s="39" t="s">
        <v>706</v>
      </c>
    </row>
    <row r="8" spans="1:11" s="1" customFormat="1" ht="19.5" customHeight="1">
      <c r="A8" s="13">
        <v>5</v>
      </c>
      <c r="B8" s="14" t="s">
        <v>655</v>
      </c>
      <c r="C8" s="15">
        <v>30000</v>
      </c>
      <c r="D8" s="15">
        <v>30000</v>
      </c>
      <c r="E8" s="15">
        <v>30000</v>
      </c>
      <c r="F8" s="16">
        <f>(G8-H8)/H8</f>
        <v>0</v>
      </c>
      <c r="G8" s="29">
        <v>30000</v>
      </c>
      <c r="H8" s="29">
        <v>30000</v>
      </c>
      <c r="I8" s="29">
        <v>20000</v>
      </c>
      <c r="J8" s="29"/>
      <c r="K8" s="38"/>
    </row>
    <row r="9" spans="1:11" s="25" customFormat="1" ht="19.5" customHeight="1">
      <c r="A9" s="13">
        <v>6</v>
      </c>
      <c r="B9" s="14" t="s">
        <v>707</v>
      </c>
      <c r="C9" s="30"/>
      <c r="D9" s="15"/>
      <c r="E9" s="15"/>
      <c r="F9" s="16">
        <f>(G9-H9)/H9</f>
        <v>-1</v>
      </c>
      <c r="G9" s="29"/>
      <c r="H9" s="29">
        <v>81600</v>
      </c>
      <c r="I9" s="29"/>
      <c r="J9" s="29"/>
      <c r="K9" s="38"/>
    </row>
    <row r="10" spans="1:11" s="1" customFormat="1" ht="19.5" customHeight="1">
      <c r="A10" s="13">
        <v>7</v>
      </c>
      <c r="B10" s="14" t="s">
        <v>708</v>
      </c>
      <c r="C10" s="30"/>
      <c r="D10" s="15"/>
      <c r="E10" s="15">
        <v>130000</v>
      </c>
      <c r="F10" s="16">
        <f>(G10-H10)/H10</f>
        <v>-0.94921875</v>
      </c>
      <c r="G10" s="29">
        <v>130000</v>
      </c>
      <c r="H10" s="29">
        <v>2560000</v>
      </c>
      <c r="I10" s="29">
        <v>2565980</v>
      </c>
      <c r="J10" s="29"/>
      <c r="K10" s="39" t="s">
        <v>709</v>
      </c>
    </row>
    <row r="11" spans="1:11" s="26" customFormat="1" ht="19.5" customHeight="1">
      <c r="A11" s="31">
        <v>8</v>
      </c>
      <c r="B11" s="14" t="s">
        <v>710</v>
      </c>
      <c r="C11" s="30"/>
      <c r="D11" s="30"/>
      <c r="E11" s="32">
        <v>680000</v>
      </c>
      <c r="F11" s="33" t="e">
        <f>(G11-H11)/H11</f>
        <v>#DIV/0!</v>
      </c>
      <c r="G11" s="29">
        <v>700000</v>
      </c>
      <c r="H11" s="34"/>
      <c r="I11" s="34"/>
      <c r="J11" s="34"/>
      <c r="K11" s="40"/>
    </row>
    <row r="12" spans="1:11" s="26" customFormat="1" ht="19.5" customHeight="1">
      <c r="A12" s="31">
        <v>9</v>
      </c>
      <c r="B12" s="14" t="s">
        <v>711</v>
      </c>
      <c r="C12" s="30"/>
      <c r="D12" s="30"/>
      <c r="E12" s="32"/>
      <c r="F12" s="33" t="e">
        <f>(G12-H12)/H12</f>
        <v>#DIV/0!</v>
      </c>
      <c r="G12" s="29">
        <v>100000</v>
      </c>
      <c r="H12" s="35"/>
      <c r="I12" s="35"/>
      <c r="J12" s="35"/>
      <c r="K12" s="40"/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fitToHeight="0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="70" zoomScaleNormal="70" zoomScaleSheetLayoutView="100" workbookViewId="0" topLeftCell="A46">
      <selection activeCell="H36" sqref="H36"/>
    </sheetView>
  </sheetViews>
  <sheetFormatPr defaultColWidth="9.00390625" defaultRowHeight="14.25"/>
  <cols>
    <col min="1" max="1" width="5.375" style="0" customWidth="1"/>
    <col min="2" max="2" width="51.125" style="0" customWidth="1"/>
    <col min="3" max="3" width="27.375" style="0" customWidth="1"/>
    <col min="4" max="4" width="31.125" style="0" hidden="1" customWidth="1"/>
    <col min="5" max="5" width="27.375" style="0" hidden="1" customWidth="1"/>
    <col min="6" max="6" width="34.125" style="0" hidden="1" customWidth="1"/>
    <col min="7" max="7" width="37.875" style="0" customWidth="1"/>
    <col min="8" max="8" width="53.375" style="0" customWidth="1"/>
  </cols>
  <sheetData>
    <row r="1" spans="2:8" ht="33.75">
      <c r="B1" s="343" t="s">
        <v>78</v>
      </c>
      <c r="C1" s="343"/>
      <c r="D1" s="343"/>
      <c r="E1" s="343"/>
      <c r="F1" s="343"/>
      <c r="G1" s="343"/>
      <c r="H1" s="343"/>
    </row>
    <row r="2" spans="2:8" ht="30" customHeight="1">
      <c r="B2" s="344"/>
      <c r="C2" s="345"/>
      <c r="D2" s="345"/>
      <c r="E2" s="345"/>
      <c r="F2" s="345"/>
      <c r="G2" s="346" t="s">
        <v>1</v>
      </c>
      <c r="H2" s="346"/>
    </row>
    <row r="3" spans="2:8" s="342" customFormat="1" ht="30" customHeight="1">
      <c r="B3" s="347" t="s">
        <v>79</v>
      </c>
      <c r="C3" s="348" t="s">
        <v>80</v>
      </c>
      <c r="D3" s="348" t="s">
        <v>81</v>
      </c>
      <c r="E3" s="348" t="s">
        <v>82</v>
      </c>
      <c r="F3" s="348" t="s">
        <v>83</v>
      </c>
      <c r="G3" s="349" t="s">
        <v>84</v>
      </c>
      <c r="H3" s="347" t="s">
        <v>6</v>
      </c>
    </row>
    <row r="4" spans="2:8" s="342" customFormat="1" ht="30" customHeight="1">
      <c r="B4" s="350"/>
      <c r="C4" s="351"/>
      <c r="D4" s="351"/>
      <c r="E4" s="351"/>
      <c r="F4" s="351"/>
      <c r="G4" s="352"/>
      <c r="H4" s="353"/>
    </row>
    <row r="5" spans="2:8" ht="30" customHeight="1">
      <c r="B5" s="354" t="s">
        <v>85</v>
      </c>
      <c r="C5" s="355">
        <f>C6+C18</f>
        <v>5696.17</v>
      </c>
      <c r="D5" s="355">
        <f>D6+D18</f>
        <v>5608.826</v>
      </c>
      <c r="E5" s="355">
        <f>E6+E18</f>
        <v>5608.826</v>
      </c>
      <c r="F5" s="355">
        <f>F6+F18</f>
        <v>5643.826</v>
      </c>
      <c r="G5" s="356">
        <f>G6+G18</f>
        <v>5323</v>
      </c>
      <c r="H5" s="357"/>
    </row>
    <row r="6" spans="2:8" ht="30" customHeight="1">
      <c r="B6" s="354" t="s">
        <v>86</v>
      </c>
      <c r="C6" s="355">
        <f>C7+C10+C13+C14+C16+C15+C17</f>
        <v>5498.04</v>
      </c>
      <c r="D6" s="355">
        <f>D7+D10+D13+D14+D16+D15+D17</f>
        <v>5498.04</v>
      </c>
      <c r="E6" s="355">
        <f>E7+E10+E13+E14+E16+E15+E17</f>
        <v>5498.04</v>
      </c>
      <c r="F6" s="355">
        <f>F7+F10+F13+F14+F16+F15+F17</f>
        <v>5533.04</v>
      </c>
      <c r="G6" s="355">
        <f>G7+G10+G13+G14+G16+G15</f>
        <v>5235</v>
      </c>
      <c r="H6" s="358"/>
    </row>
    <row r="7" spans="2:8" ht="30" customHeight="1">
      <c r="B7" s="359" t="s">
        <v>87</v>
      </c>
      <c r="C7" s="360">
        <v>2024.04</v>
      </c>
      <c r="D7" s="360">
        <v>2024.04</v>
      </c>
      <c r="E7" s="360">
        <v>2024.04</v>
      </c>
      <c r="F7" s="360">
        <v>2024.04</v>
      </c>
      <c r="G7" s="360">
        <v>2565</v>
      </c>
      <c r="H7" s="358"/>
    </row>
    <row r="8" spans="2:8" ht="30" customHeight="1">
      <c r="B8" s="361" t="s">
        <v>88</v>
      </c>
      <c r="C8" s="362">
        <f>C7-C9</f>
        <v>626.1800000000001</v>
      </c>
      <c r="D8" s="362">
        <f>D7-D9</f>
        <v>626.1800000000001</v>
      </c>
      <c r="E8" s="362">
        <f>E7-E9</f>
        <v>626.1800000000001</v>
      </c>
      <c r="F8" s="362">
        <f>F7-F9</f>
        <v>626.1800000000001</v>
      </c>
      <c r="G8" s="360">
        <v>662</v>
      </c>
      <c r="H8" s="358"/>
    </row>
    <row r="9" spans="2:8" ht="30" customHeight="1">
      <c r="B9" s="361" t="s">
        <v>89</v>
      </c>
      <c r="C9" s="362">
        <v>1397.86</v>
      </c>
      <c r="D9" s="362">
        <v>1397.86</v>
      </c>
      <c r="E9" s="362">
        <v>1397.86</v>
      </c>
      <c r="F9" s="362">
        <v>1397.86</v>
      </c>
      <c r="G9" s="360">
        <v>1903</v>
      </c>
      <c r="H9" s="358"/>
    </row>
    <row r="10" spans="2:8" ht="30" customHeight="1">
      <c r="B10" s="361" t="s">
        <v>90</v>
      </c>
      <c r="C10" s="362">
        <f>SUM(C11:C12)</f>
        <v>1100</v>
      </c>
      <c r="D10" s="362">
        <f>SUM(D11:D12)</f>
        <v>1100</v>
      </c>
      <c r="E10" s="362">
        <f>SUM(E11:E12)</f>
        <v>1100</v>
      </c>
      <c r="F10" s="362">
        <f>SUM(F11:F12)</f>
        <v>1100</v>
      </c>
      <c r="G10" s="360">
        <f>SUM(G11:G12)</f>
        <v>1050</v>
      </c>
      <c r="H10" s="358"/>
    </row>
    <row r="11" spans="2:8" ht="30" customHeight="1">
      <c r="B11" s="361" t="s">
        <v>91</v>
      </c>
      <c r="C11" s="362">
        <v>400</v>
      </c>
      <c r="D11" s="362">
        <v>400</v>
      </c>
      <c r="E11" s="362">
        <v>400</v>
      </c>
      <c r="F11" s="362">
        <v>400</v>
      </c>
      <c r="G11" s="360">
        <v>400</v>
      </c>
      <c r="H11" s="358"/>
    </row>
    <row r="12" spans="2:8" ht="30" customHeight="1">
      <c r="B12" s="361" t="s">
        <v>92</v>
      </c>
      <c r="C12" s="362">
        <v>700</v>
      </c>
      <c r="D12" s="362">
        <v>700</v>
      </c>
      <c r="E12" s="362">
        <v>700</v>
      </c>
      <c r="F12" s="362">
        <v>700</v>
      </c>
      <c r="G12" s="360">
        <v>650</v>
      </c>
      <c r="H12" s="358"/>
    </row>
    <row r="13" spans="2:8" ht="30" customHeight="1">
      <c r="B13" s="361" t="s">
        <v>93</v>
      </c>
      <c r="C13" s="362">
        <v>1200</v>
      </c>
      <c r="D13" s="362">
        <v>1200</v>
      </c>
      <c r="E13" s="362">
        <v>1200</v>
      </c>
      <c r="F13" s="362">
        <v>1200</v>
      </c>
      <c r="G13" s="360">
        <v>1200</v>
      </c>
      <c r="H13" s="361"/>
    </row>
    <row r="14" spans="2:8" ht="30" customHeight="1">
      <c r="B14" s="361" t="s">
        <v>94</v>
      </c>
      <c r="C14" s="362">
        <v>460</v>
      </c>
      <c r="D14" s="362">
        <v>460</v>
      </c>
      <c r="E14" s="362">
        <v>460</v>
      </c>
      <c r="F14" s="362">
        <v>495</v>
      </c>
      <c r="G14" s="360">
        <v>360</v>
      </c>
      <c r="H14" s="363" t="s">
        <v>95</v>
      </c>
    </row>
    <row r="15" spans="2:8" ht="30" customHeight="1">
      <c r="B15" s="361" t="s">
        <v>96</v>
      </c>
      <c r="C15" s="362">
        <v>454</v>
      </c>
      <c r="D15" s="362">
        <v>454</v>
      </c>
      <c r="E15" s="362">
        <v>454</v>
      </c>
      <c r="F15" s="362">
        <v>454</v>
      </c>
      <c r="G15" s="360"/>
      <c r="H15" s="363"/>
    </row>
    <row r="16" spans="2:8" ht="30" customHeight="1">
      <c r="B16" s="361" t="s">
        <v>97</v>
      </c>
      <c r="C16" s="362">
        <v>60</v>
      </c>
      <c r="D16" s="362">
        <v>60</v>
      </c>
      <c r="E16" s="362">
        <v>60</v>
      </c>
      <c r="F16" s="362">
        <v>60</v>
      </c>
      <c r="G16" s="360">
        <v>60</v>
      </c>
      <c r="H16" s="361"/>
    </row>
    <row r="17" spans="2:8" ht="30" customHeight="1">
      <c r="B17" s="361" t="s">
        <v>98</v>
      </c>
      <c r="C17" s="362">
        <v>200</v>
      </c>
      <c r="D17" s="362">
        <v>200</v>
      </c>
      <c r="E17" s="362">
        <v>200</v>
      </c>
      <c r="F17" s="362">
        <v>200</v>
      </c>
      <c r="G17" s="360"/>
      <c r="H17" s="361"/>
    </row>
    <row r="18" spans="2:8" ht="30" customHeight="1">
      <c r="B18" s="354" t="s">
        <v>99</v>
      </c>
      <c r="C18" s="356">
        <f>SUM(C19:C23)</f>
        <v>198.13</v>
      </c>
      <c r="D18" s="356">
        <f>SUM(D19:D23)</f>
        <v>110.786</v>
      </c>
      <c r="E18" s="356">
        <f>SUM(E19:E23)</f>
        <v>110.786</v>
      </c>
      <c r="F18" s="356">
        <f>SUM(F19:F23)</f>
        <v>110.786</v>
      </c>
      <c r="G18" s="356">
        <v>88</v>
      </c>
      <c r="H18" s="361"/>
    </row>
    <row r="19" spans="2:8" ht="30" customHeight="1">
      <c r="B19" s="361" t="s">
        <v>100</v>
      </c>
      <c r="C19" s="362">
        <v>40.6</v>
      </c>
      <c r="D19" s="362">
        <v>40.6</v>
      </c>
      <c r="E19" s="362">
        <v>40.6</v>
      </c>
      <c r="F19" s="362">
        <v>40.6</v>
      </c>
      <c r="G19" s="356"/>
      <c r="H19" s="361" t="s">
        <v>101</v>
      </c>
    </row>
    <row r="20" spans="2:8" ht="30" customHeight="1">
      <c r="B20" s="361" t="s">
        <v>102</v>
      </c>
      <c r="C20" s="362">
        <v>100.81</v>
      </c>
      <c r="D20" s="362">
        <v>13.466</v>
      </c>
      <c r="E20" s="362">
        <v>13.466</v>
      </c>
      <c r="F20" s="362">
        <v>13.466</v>
      </c>
      <c r="G20" s="356"/>
      <c r="H20" s="361"/>
    </row>
    <row r="21" spans="2:8" ht="30" customHeight="1">
      <c r="B21" s="361" t="s">
        <v>103</v>
      </c>
      <c r="C21" s="362">
        <v>15.9</v>
      </c>
      <c r="D21" s="362">
        <v>15.9</v>
      </c>
      <c r="E21" s="362">
        <v>15.9</v>
      </c>
      <c r="F21" s="362">
        <v>15.9</v>
      </c>
      <c r="G21" s="356"/>
      <c r="H21" s="361" t="s">
        <v>104</v>
      </c>
    </row>
    <row r="22" spans="2:8" ht="30" customHeight="1">
      <c r="B22" s="361" t="s">
        <v>105</v>
      </c>
      <c r="C22" s="362">
        <v>20.82</v>
      </c>
      <c r="D22" s="362">
        <v>20.82</v>
      </c>
      <c r="E22" s="362">
        <v>20.82</v>
      </c>
      <c r="F22" s="362">
        <v>20.82</v>
      </c>
      <c r="G22" s="356"/>
      <c r="H22" s="361" t="s">
        <v>106</v>
      </c>
    </row>
    <row r="23" spans="2:8" ht="30" customHeight="1">
      <c r="B23" s="361" t="s">
        <v>107</v>
      </c>
      <c r="C23" s="362">
        <v>20</v>
      </c>
      <c r="D23" s="362">
        <v>20</v>
      </c>
      <c r="E23" s="362">
        <v>20</v>
      </c>
      <c r="F23" s="362">
        <v>20</v>
      </c>
      <c r="G23" s="356"/>
      <c r="H23" s="361"/>
    </row>
    <row r="24" spans="2:8" ht="30" customHeight="1">
      <c r="B24" s="354" t="s">
        <v>108</v>
      </c>
      <c r="C24" s="356">
        <f>SUM(C25:C27)</f>
        <v>2037.2</v>
      </c>
      <c r="D24" s="356">
        <f>SUM(D25:D27)</f>
        <v>2113.2</v>
      </c>
      <c r="E24" s="356">
        <f>SUM(E25:E27)</f>
        <v>2114.7</v>
      </c>
      <c r="F24" s="356">
        <f>SUM(F25:F27)</f>
        <v>2171.8</v>
      </c>
      <c r="G24" s="356">
        <f>SUM(G25:G27)</f>
        <v>2143</v>
      </c>
      <c r="H24" s="361"/>
    </row>
    <row r="25" spans="2:8" ht="30" customHeight="1">
      <c r="B25" s="361" t="s">
        <v>109</v>
      </c>
      <c r="C25" s="362">
        <v>1837.2</v>
      </c>
      <c r="D25" s="362">
        <v>1913.2</v>
      </c>
      <c r="E25" s="362">
        <v>1914.7</v>
      </c>
      <c r="F25" s="362">
        <v>1971.8</v>
      </c>
      <c r="G25" s="360">
        <v>2043</v>
      </c>
      <c r="H25" s="361" t="s">
        <v>110</v>
      </c>
    </row>
    <row r="26" spans="2:8" ht="30" customHeight="1">
      <c r="B26" s="359" t="s">
        <v>111</v>
      </c>
      <c r="C26" s="359"/>
      <c r="D26" s="359"/>
      <c r="E26" s="359"/>
      <c r="F26" s="364"/>
      <c r="G26" s="360"/>
      <c r="H26" s="361"/>
    </row>
    <row r="27" spans="2:8" ht="30" customHeight="1">
      <c r="B27" s="359" t="s">
        <v>112</v>
      </c>
      <c r="C27" s="360">
        <v>200</v>
      </c>
      <c r="D27" s="360">
        <v>200</v>
      </c>
      <c r="E27" s="360">
        <v>200</v>
      </c>
      <c r="F27" s="360">
        <v>200</v>
      </c>
      <c r="G27" s="360">
        <v>100</v>
      </c>
      <c r="H27" s="361"/>
    </row>
    <row r="28" spans="2:8" ht="30" customHeight="1">
      <c r="B28" s="354" t="s">
        <v>113</v>
      </c>
      <c r="C28" s="355">
        <v>2743.2</v>
      </c>
      <c r="D28" s="355">
        <v>2751.2</v>
      </c>
      <c r="E28" s="355">
        <v>2733.2</v>
      </c>
      <c r="F28" s="355">
        <v>3798.2</v>
      </c>
      <c r="G28" s="356">
        <v>3102</v>
      </c>
      <c r="H28" s="361"/>
    </row>
    <row r="29" spans="2:8" ht="30" customHeight="1">
      <c r="B29" s="354" t="s">
        <v>114</v>
      </c>
      <c r="C29" s="354"/>
      <c r="D29" s="354"/>
      <c r="E29" s="354"/>
      <c r="F29" s="355"/>
      <c r="G29" s="356">
        <v>8</v>
      </c>
      <c r="H29" s="363"/>
    </row>
    <row r="30" spans="2:8" ht="30" customHeight="1">
      <c r="B30" s="354" t="s">
        <v>115</v>
      </c>
      <c r="C30" s="356">
        <f>SUM(C31:C40)</f>
        <v>3763.0798999999993</v>
      </c>
      <c r="D30" s="356">
        <f>SUM(D31:D40)</f>
        <v>3726.3528999999994</v>
      </c>
      <c r="E30" s="356">
        <f>SUM(E31:E40)</f>
        <v>3406.783</v>
      </c>
      <c r="F30" s="356">
        <f>SUM(F31:F40)</f>
        <v>4209.373</v>
      </c>
      <c r="G30" s="356">
        <f>SUM(G31:G40)</f>
        <v>3411</v>
      </c>
      <c r="H30" s="363"/>
    </row>
    <row r="31" spans="2:8" ht="30" customHeight="1">
      <c r="B31" s="365" t="s">
        <v>116</v>
      </c>
      <c r="C31" s="360">
        <v>1362.8399</v>
      </c>
      <c r="D31" s="366">
        <v>1531.2999</v>
      </c>
      <c r="E31" s="366">
        <v>1356.93</v>
      </c>
      <c r="F31" s="366">
        <v>1507.82</v>
      </c>
      <c r="G31" s="360">
        <v>1452</v>
      </c>
      <c r="H31" s="363"/>
    </row>
    <row r="32" spans="2:8" ht="30" customHeight="1">
      <c r="B32" s="365" t="s">
        <v>117</v>
      </c>
      <c r="C32" s="366">
        <v>481</v>
      </c>
      <c r="D32" s="366">
        <v>480.5</v>
      </c>
      <c r="E32" s="366">
        <v>480.5</v>
      </c>
      <c r="F32" s="366">
        <v>559.5</v>
      </c>
      <c r="G32" s="360">
        <v>561</v>
      </c>
      <c r="H32" s="363"/>
    </row>
    <row r="33" spans="2:8" ht="30" customHeight="1">
      <c r="B33" s="365" t="s">
        <v>118</v>
      </c>
      <c r="C33" s="366">
        <v>902.7</v>
      </c>
      <c r="D33" s="367">
        <v>997.7</v>
      </c>
      <c r="E33" s="366">
        <v>860.7</v>
      </c>
      <c r="F33" s="366">
        <v>1124.7</v>
      </c>
      <c r="G33" s="360">
        <v>814</v>
      </c>
      <c r="H33" s="363"/>
    </row>
    <row r="34" spans="2:8" ht="30" customHeight="1">
      <c r="B34" s="365" t="s">
        <v>119</v>
      </c>
      <c r="C34" s="366">
        <v>200.5</v>
      </c>
      <c r="D34" s="366">
        <v>128.5</v>
      </c>
      <c r="E34" s="366">
        <v>128.5</v>
      </c>
      <c r="F34" s="366">
        <v>128.5</v>
      </c>
      <c r="G34" s="360">
        <v>209</v>
      </c>
      <c r="H34" s="363"/>
    </row>
    <row r="35" spans="2:8" ht="99.75" customHeight="1">
      <c r="B35" s="365" t="s">
        <v>120</v>
      </c>
      <c r="C35" s="366">
        <v>298.28</v>
      </c>
      <c r="D35" s="366">
        <v>70.6</v>
      </c>
      <c r="E35" s="366">
        <v>68.6</v>
      </c>
      <c r="F35" s="366">
        <v>71.6</v>
      </c>
      <c r="G35" s="360">
        <v>62</v>
      </c>
      <c r="H35" s="363" t="s">
        <v>121</v>
      </c>
    </row>
    <row r="36" spans="2:8" ht="30" customHeight="1">
      <c r="B36" s="365" t="s">
        <v>122</v>
      </c>
      <c r="C36" s="366">
        <v>145.7</v>
      </c>
      <c r="D36" s="366">
        <v>145.7</v>
      </c>
      <c r="E36" s="366">
        <v>140</v>
      </c>
      <c r="F36" s="366">
        <v>145.7</v>
      </c>
      <c r="G36" s="360">
        <v>95</v>
      </c>
      <c r="H36" s="363"/>
    </row>
    <row r="37" spans="2:8" ht="30" customHeight="1">
      <c r="B37" s="365" t="s">
        <v>123</v>
      </c>
      <c r="C37" s="366">
        <v>260</v>
      </c>
      <c r="D37" s="366">
        <v>260</v>
      </c>
      <c r="E37" s="366">
        <v>260</v>
      </c>
      <c r="F37" s="366">
        <v>560</v>
      </c>
      <c r="G37" s="360">
        <v>100</v>
      </c>
      <c r="H37" s="363"/>
    </row>
    <row r="38" spans="2:8" ht="30" customHeight="1">
      <c r="B38" s="365" t="s">
        <v>124</v>
      </c>
      <c r="C38" s="366">
        <v>6.89</v>
      </c>
      <c r="D38" s="366">
        <v>6.888</v>
      </c>
      <c r="E38" s="366">
        <v>6.888</v>
      </c>
      <c r="F38" s="366">
        <v>6.888</v>
      </c>
      <c r="G38" s="360">
        <v>7</v>
      </c>
      <c r="H38" s="363"/>
    </row>
    <row r="39" spans="2:8" ht="30" customHeight="1">
      <c r="B39" s="365" t="s">
        <v>125</v>
      </c>
      <c r="C39" s="366">
        <v>19.67</v>
      </c>
      <c r="D39" s="366">
        <v>19.665</v>
      </c>
      <c r="E39" s="366">
        <v>19.665</v>
      </c>
      <c r="F39" s="366">
        <v>19.665</v>
      </c>
      <c r="G39" s="360">
        <v>21</v>
      </c>
      <c r="H39" s="363"/>
    </row>
    <row r="40" spans="2:8" ht="30" customHeight="1">
      <c r="B40" s="363" t="s">
        <v>126</v>
      </c>
      <c r="C40" s="366">
        <v>85.5</v>
      </c>
      <c r="D40" s="368">
        <v>85.5</v>
      </c>
      <c r="E40" s="368">
        <v>85</v>
      </c>
      <c r="F40" s="368">
        <v>85</v>
      </c>
      <c r="G40" s="360">
        <v>90</v>
      </c>
      <c r="H40" s="361"/>
    </row>
    <row r="41" spans="2:8" ht="30" customHeight="1">
      <c r="B41" s="369" t="s">
        <v>127</v>
      </c>
      <c r="C41" s="356">
        <f>SUM(C42:C49)</f>
        <v>2017.0611000000001</v>
      </c>
      <c r="D41" s="356">
        <f>SUM(D42:D49)</f>
        <v>3202.0087200000003</v>
      </c>
      <c r="E41" s="356">
        <f>SUM(E42:E49)</f>
        <v>1566.4911</v>
      </c>
      <c r="F41" s="356">
        <f>SUM(F42:F49)</f>
        <v>2792.44</v>
      </c>
      <c r="G41" s="356">
        <f>SUM(G42:G49)</f>
        <v>2007</v>
      </c>
      <c r="H41" s="361"/>
    </row>
    <row r="42" spans="2:8" ht="30" customHeight="1">
      <c r="B42" s="363" t="s">
        <v>128</v>
      </c>
      <c r="C42" s="366">
        <v>199.9011</v>
      </c>
      <c r="D42" s="366">
        <v>214.9011</v>
      </c>
      <c r="E42" s="366">
        <v>199.9011</v>
      </c>
      <c r="F42" s="366">
        <v>303.4</v>
      </c>
      <c r="G42" s="360">
        <v>230</v>
      </c>
      <c r="H42" s="361"/>
    </row>
    <row r="43" spans="2:8" ht="48.75" customHeight="1">
      <c r="B43" s="363" t="s">
        <v>129</v>
      </c>
      <c r="C43" s="366">
        <v>225</v>
      </c>
      <c r="D43" s="366">
        <v>225</v>
      </c>
      <c r="E43" s="366">
        <v>225</v>
      </c>
      <c r="F43" s="366">
        <v>275</v>
      </c>
      <c r="G43" s="360">
        <v>424</v>
      </c>
      <c r="H43" s="370"/>
    </row>
    <row r="44" spans="2:8" ht="30" customHeight="1">
      <c r="B44" s="363" t="s">
        <v>130</v>
      </c>
      <c r="C44" s="366">
        <v>497</v>
      </c>
      <c r="D44" s="366">
        <v>1480.2</v>
      </c>
      <c r="E44" s="366">
        <v>497</v>
      </c>
      <c r="F44" s="366">
        <v>1480.2</v>
      </c>
      <c r="G44" s="360">
        <v>517</v>
      </c>
      <c r="H44" s="361"/>
    </row>
    <row r="45" spans="2:8" ht="30" customHeight="1">
      <c r="B45" s="363" t="s">
        <v>131</v>
      </c>
      <c r="C45" s="366">
        <v>218.41</v>
      </c>
      <c r="D45" s="366">
        <v>218.40762</v>
      </c>
      <c r="E45" s="366">
        <v>182.84</v>
      </c>
      <c r="F45" s="366">
        <v>250.09</v>
      </c>
      <c r="G45" s="360">
        <v>174</v>
      </c>
      <c r="H45" s="361"/>
    </row>
    <row r="46" spans="2:8" ht="30" customHeight="1">
      <c r="B46" s="363" t="s">
        <v>132</v>
      </c>
      <c r="C46" s="366">
        <v>144</v>
      </c>
      <c r="D46" s="366">
        <v>154</v>
      </c>
      <c r="E46" s="366">
        <v>144</v>
      </c>
      <c r="F46" s="366">
        <v>166</v>
      </c>
      <c r="G46" s="360">
        <v>327</v>
      </c>
      <c r="H46" s="361"/>
    </row>
    <row r="47" spans="2:8" ht="30" customHeight="1">
      <c r="B47" s="363" t="s">
        <v>133</v>
      </c>
      <c r="C47" s="366">
        <v>523.25</v>
      </c>
      <c r="D47" s="366">
        <v>625</v>
      </c>
      <c r="E47" s="366">
        <v>33.25</v>
      </c>
      <c r="F47" s="366">
        <v>33.25</v>
      </c>
      <c r="G47" s="360">
        <v>35</v>
      </c>
      <c r="H47" s="361"/>
    </row>
    <row r="48" spans="2:8" ht="30" customHeight="1">
      <c r="B48" s="363" t="s">
        <v>134</v>
      </c>
      <c r="C48" s="366">
        <v>200</v>
      </c>
      <c r="D48" s="366">
        <v>275</v>
      </c>
      <c r="E48" s="366">
        <v>275</v>
      </c>
      <c r="F48" s="366">
        <v>275</v>
      </c>
      <c r="G48" s="360">
        <v>290</v>
      </c>
      <c r="H48" s="361"/>
    </row>
    <row r="49" spans="2:8" ht="30" customHeight="1">
      <c r="B49" s="365" t="s">
        <v>135</v>
      </c>
      <c r="C49" s="366">
        <v>9.5</v>
      </c>
      <c r="D49" s="366">
        <v>9.5</v>
      </c>
      <c r="E49" s="366">
        <v>9.5</v>
      </c>
      <c r="F49" s="366">
        <v>9.5</v>
      </c>
      <c r="G49" s="360">
        <v>10</v>
      </c>
      <c r="H49" s="363"/>
    </row>
    <row r="50" spans="2:8" ht="30" customHeight="1">
      <c r="B50" s="354" t="s">
        <v>136</v>
      </c>
      <c r="C50" s="356">
        <f>C51+C52+C53</f>
        <v>4452.88</v>
      </c>
      <c r="D50" s="356">
        <f>D51+D52+D53</f>
        <v>4782.0599999999995</v>
      </c>
      <c r="E50" s="356">
        <f>E51+E52+E53</f>
        <v>4679.0599999999995</v>
      </c>
      <c r="F50" s="356">
        <f>F51+F52+F53</f>
        <v>8366.006228</v>
      </c>
      <c r="G50" s="356">
        <f>G51+G52</f>
        <v>2100</v>
      </c>
      <c r="H50" s="361"/>
    </row>
    <row r="51" spans="2:8" ht="30" customHeight="1">
      <c r="B51" s="361" t="s">
        <v>137</v>
      </c>
      <c r="C51" s="362">
        <v>1349.88</v>
      </c>
      <c r="D51" s="367">
        <v>2679.06</v>
      </c>
      <c r="E51" s="367">
        <v>2679.06</v>
      </c>
      <c r="F51" s="367">
        <v>2679.06</v>
      </c>
      <c r="G51" s="360">
        <v>1100</v>
      </c>
      <c r="H51" s="361"/>
    </row>
    <row r="52" spans="2:8" ht="30" customHeight="1">
      <c r="B52" s="361" t="s">
        <v>138</v>
      </c>
      <c r="C52" s="361">
        <v>3000</v>
      </c>
      <c r="D52" s="366">
        <v>2000</v>
      </c>
      <c r="E52" s="366">
        <v>2000</v>
      </c>
      <c r="F52" s="366">
        <v>5686.946228</v>
      </c>
      <c r="G52" s="371">
        <v>1000</v>
      </c>
      <c r="H52" s="372"/>
    </row>
    <row r="53" spans="2:8" ht="30" customHeight="1">
      <c r="B53" s="361" t="s">
        <v>139</v>
      </c>
      <c r="C53" s="361">
        <v>103</v>
      </c>
      <c r="D53" s="366">
        <v>103</v>
      </c>
      <c r="E53" s="366"/>
      <c r="F53" s="366"/>
      <c r="G53" s="373"/>
      <c r="H53" s="374"/>
    </row>
    <row r="54" spans="2:8" ht="30" customHeight="1">
      <c r="B54" s="375" t="s">
        <v>140</v>
      </c>
      <c r="C54" s="356">
        <f>C5+C24+C30+C29+C41+C50+C28</f>
        <v>20709.591</v>
      </c>
      <c r="D54" s="356">
        <f>D5+D24+D30+D29+D41+D50+D28</f>
        <v>22183.64762</v>
      </c>
      <c r="E54" s="356">
        <f>E5+E24+E30+E29+E41+E50+E28</f>
        <v>20109.0601</v>
      </c>
      <c r="F54" s="356">
        <f>F5+F24+F30+F29+F41+F50+F28</f>
        <v>26981.645228</v>
      </c>
      <c r="G54" s="356">
        <f>G5+G24+G30+G29+G41+G50+G28</f>
        <v>18094</v>
      </c>
      <c r="H54" s="354"/>
    </row>
    <row r="55" spans="2:8" ht="30" customHeight="1">
      <c r="B55" s="354" t="s">
        <v>141</v>
      </c>
      <c r="C55" s="356">
        <f>SUM(C56:C59)</f>
        <v>10618.939999999999</v>
      </c>
      <c r="D55" s="356">
        <f>SUM(D56:D59)</f>
        <v>10690.939999999999</v>
      </c>
      <c r="E55" s="356">
        <f>SUM(E56:E59)</f>
        <v>10690.939999999999</v>
      </c>
      <c r="F55" s="356">
        <f>SUM(F56:F59)</f>
        <v>10990</v>
      </c>
      <c r="G55" s="356">
        <f>SUM(G56:G59)</f>
        <v>9860</v>
      </c>
      <c r="H55" s="361"/>
    </row>
    <row r="56" spans="2:8" ht="30" customHeight="1">
      <c r="B56" s="361" t="s">
        <v>142</v>
      </c>
      <c r="C56" s="361">
        <v>6315.94</v>
      </c>
      <c r="D56" s="361">
        <v>6387.94</v>
      </c>
      <c r="E56" s="361">
        <v>6387.94</v>
      </c>
      <c r="F56" s="362">
        <v>9490</v>
      </c>
      <c r="G56" s="360">
        <v>9000</v>
      </c>
      <c r="H56" s="361"/>
    </row>
    <row r="57" spans="2:8" ht="30" customHeight="1">
      <c r="B57" s="361" t="s">
        <v>143</v>
      </c>
      <c r="C57" s="360">
        <v>160</v>
      </c>
      <c r="D57" s="360">
        <v>160</v>
      </c>
      <c r="E57" s="360">
        <v>160</v>
      </c>
      <c r="F57" s="362">
        <v>280</v>
      </c>
      <c r="G57" s="360">
        <v>160</v>
      </c>
      <c r="H57" s="361"/>
    </row>
    <row r="58" spans="2:8" ht="30" customHeight="1">
      <c r="B58" s="361" t="s">
        <v>144</v>
      </c>
      <c r="C58" s="362">
        <v>1143</v>
      </c>
      <c r="D58" s="362">
        <v>1143</v>
      </c>
      <c r="E58" s="362">
        <v>1143</v>
      </c>
      <c r="F58" s="362">
        <v>1220</v>
      </c>
      <c r="G58" s="360">
        <v>700</v>
      </c>
      <c r="H58" s="361" t="s">
        <v>145</v>
      </c>
    </row>
    <row r="59" spans="2:8" ht="30" customHeight="1">
      <c r="B59" s="361" t="s">
        <v>146</v>
      </c>
      <c r="C59" s="376">
        <v>3000</v>
      </c>
      <c r="D59" s="376">
        <v>3000</v>
      </c>
      <c r="E59" s="376">
        <v>3000</v>
      </c>
      <c r="F59" s="376"/>
      <c r="G59" s="377"/>
      <c r="H59" s="378"/>
    </row>
    <row r="60" spans="2:8" ht="30" customHeight="1">
      <c r="B60" s="375" t="s">
        <v>147</v>
      </c>
      <c r="C60" s="379">
        <v>4471.47</v>
      </c>
      <c r="D60" s="379">
        <v>4471.47</v>
      </c>
      <c r="E60" s="379">
        <v>5000</v>
      </c>
      <c r="F60" s="380">
        <v>27749.77</v>
      </c>
      <c r="G60" s="379">
        <v>5946</v>
      </c>
      <c r="H60" s="381"/>
    </row>
    <row r="61" spans="2:8" ht="30" customHeight="1">
      <c r="B61" s="354" t="s">
        <v>148</v>
      </c>
      <c r="C61" s="355">
        <v>200</v>
      </c>
      <c r="D61" s="355">
        <v>200</v>
      </c>
      <c r="E61" s="355">
        <v>200</v>
      </c>
      <c r="F61" s="355">
        <v>100</v>
      </c>
      <c r="G61" s="356">
        <v>100</v>
      </c>
      <c r="H61" s="363"/>
    </row>
    <row r="62" spans="2:8" ht="30" customHeight="1">
      <c r="B62" s="354" t="s">
        <v>149</v>
      </c>
      <c r="C62" s="354"/>
      <c r="D62" s="355">
        <v>8000</v>
      </c>
      <c r="E62" s="355"/>
      <c r="F62" s="355"/>
      <c r="G62" s="356"/>
      <c r="H62" s="363"/>
    </row>
    <row r="63" spans="2:8" ht="30" customHeight="1">
      <c r="B63" s="375" t="s">
        <v>140</v>
      </c>
      <c r="C63" s="356">
        <f>C61+C60+C55+C62</f>
        <v>15290.41</v>
      </c>
      <c r="D63" s="356">
        <f>D61+D60+D55+D62</f>
        <v>23362.41</v>
      </c>
      <c r="E63" s="356">
        <f>E61+E60+E55+E62</f>
        <v>15890.939999999999</v>
      </c>
      <c r="F63" s="356">
        <f>F61+F60+F55</f>
        <v>38839.770000000004</v>
      </c>
      <c r="G63" s="356">
        <f>G61+G60+G55</f>
        <v>15906</v>
      </c>
      <c r="H63" s="354"/>
    </row>
    <row r="64" spans="2:8" ht="22.5">
      <c r="B64" s="382" t="s">
        <v>150</v>
      </c>
      <c r="C64" s="356">
        <f>C63+C54</f>
        <v>36000.001000000004</v>
      </c>
      <c r="D64" s="356">
        <f>D63+D54</f>
        <v>45546.05762</v>
      </c>
      <c r="E64" s="356">
        <f>E63+E54</f>
        <v>36000.0001</v>
      </c>
      <c r="F64" s="356">
        <f>F63+F54</f>
        <v>65821.415228</v>
      </c>
      <c r="G64" s="356">
        <f>G63+G54</f>
        <v>34000</v>
      </c>
      <c r="H64" s="383"/>
    </row>
  </sheetData>
  <sheetProtection/>
  <mergeCells count="9">
    <mergeCell ref="B1:H1"/>
    <mergeCell ref="G2:H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6111111111111112" right="0.16111111111111112" top="0.8027777777777778" bottom="0.8027777777777778" header="0.5" footer="0.5"/>
  <pageSetup fitToHeight="1" fitToWidth="1" horizontalDpi="600" verticalDpi="600" orientation="portrait" paperSize="8" scale="5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1" width="5.375" style="2" customWidth="1"/>
    <col min="2" max="2" width="37.875" style="0" customWidth="1"/>
    <col min="3" max="3" width="13.125" style="0" customWidth="1"/>
    <col min="4" max="4" width="12.625" style="0" customWidth="1"/>
    <col min="5" max="5" width="11.00390625" style="0" customWidth="1"/>
    <col min="6" max="6" width="10.875" style="0" customWidth="1"/>
    <col min="7" max="7" width="12.75390625" style="0" customWidth="1"/>
    <col min="8" max="8" width="13.375" style="0" customWidth="1"/>
    <col min="9" max="9" width="13.75390625" style="0" customWidth="1"/>
    <col min="10" max="10" width="13.25390625" style="0" customWidth="1"/>
    <col min="11" max="11" width="27.25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712</v>
      </c>
      <c r="C3" s="11">
        <f>SUM(C4:C10)</f>
        <v>5232500</v>
      </c>
      <c r="D3" s="11">
        <f>SUM(D4:D10)</f>
        <v>86250000</v>
      </c>
      <c r="E3" s="11">
        <f>SUM(E4:E4)</f>
        <v>332500</v>
      </c>
      <c r="F3" s="12">
        <f>(G3-H3)/H3</f>
        <v>-0.05</v>
      </c>
      <c r="G3" s="11">
        <f>SUM(G4:G4)</f>
        <v>332500</v>
      </c>
      <c r="H3" s="11">
        <f>SUM(H4:H4)</f>
        <v>350000</v>
      </c>
      <c r="I3" s="11">
        <f>SUM(I4:I4)</f>
        <v>300000</v>
      </c>
      <c r="J3" s="11">
        <f>SUM(J4:J4)</f>
        <v>350000</v>
      </c>
      <c r="K3" s="18"/>
    </row>
    <row r="4" spans="1:11" s="1" customFormat="1" ht="42.75" customHeight="1">
      <c r="A4" s="21">
        <v>1</v>
      </c>
      <c r="B4" s="22" t="s">
        <v>713</v>
      </c>
      <c r="C4" s="15">
        <v>332500</v>
      </c>
      <c r="D4" s="23">
        <v>350000</v>
      </c>
      <c r="E4" s="15">
        <v>332500</v>
      </c>
      <c r="F4" s="16">
        <f>(G4-H4)/H4</f>
        <v>-0.05</v>
      </c>
      <c r="G4" s="20">
        <v>332500</v>
      </c>
      <c r="H4" s="15">
        <v>350000</v>
      </c>
      <c r="I4" s="15">
        <v>300000</v>
      </c>
      <c r="J4" s="15">
        <v>350000</v>
      </c>
      <c r="K4" s="19"/>
    </row>
    <row r="5" spans="1:11" s="1" customFormat="1" ht="42.75" customHeight="1">
      <c r="A5" s="21">
        <v>2</v>
      </c>
      <c r="B5" s="22" t="s">
        <v>714</v>
      </c>
      <c r="C5" s="23">
        <v>4000000</v>
      </c>
      <c r="D5" s="23">
        <v>5000000</v>
      </c>
      <c r="E5" s="15"/>
      <c r="F5" s="16">
        <f>(G5-H5)/H5</f>
        <v>-0.05</v>
      </c>
      <c r="G5" s="20">
        <v>332500</v>
      </c>
      <c r="H5" s="15">
        <v>350000</v>
      </c>
      <c r="I5" s="15">
        <v>300000</v>
      </c>
      <c r="J5" s="15">
        <v>350000</v>
      </c>
      <c r="K5" s="19"/>
    </row>
    <row r="6" spans="1:11" s="1" customFormat="1" ht="42.75" customHeight="1">
      <c r="A6" s="21">
        <v>3</v>
      </c>
      <c r="B6" s="22" t="s">
        <v>715</v>
      </c>
      <c r="C6" s="23">
        <v>150000</v>
      </c>
      <c r="D6" s="23">
        <v>150000</v>
      </c>
      <c r="E6" s="15"/>
      <c r="F6" s="16">
        <f>(G6-H6)/H6</f>
        <v>-0.05</v>
      </c>
      <c r="G6" s="20">
        <v>332500</v>
      </c>
      <c r="H6" s="15">
        <v>350000</v>
      </c>
      <c r="I6" s="15">
        <v>300000</v>
      </c>
      <c r="J6" s="15">
        <v>350000</v>
      </c>
      <c r="K6" s="19"/>
    </row>
    <row r="7" spans="1:11" s="1" customFormat="1" ht="42.75" customHeight="1">
      <c r="A7" s="21">
        <v>4</v>
      </c>
      <c r="B7" s="22" t="s">
        <v>716</v>
      </c>
      <c r="C7" s="23">
        <v>300000</v>
      </c>
      <c r="D7" s="23">
        <v>300000</v>
      </c>
      <c r="E7" s="15"/>
      <c r="F7" s="16"/>
      <c r="G7" s="20"/>
      <c r="H7" s="15"/>
      <c r="I7" s="15"/>
      <c r="J7" s="15"/>
      <c r="K7" s="19"/>
    </row>
    <row r="8" spans="1:11" s="1" customFormat="1" ht="42.75" customHeight="1">
      <c r="A8" s="21">
        <v>5</v>
      </c>
      <c r="B8" s="22" t="s">
        <v>717</v>
      </c>
      <c r="C8" s="23">
        <v>300000</v>
      </c>
      <c r="D8" s="23">
        <v>300000</v>
      </c>
      <c r="E8" s="15"/>
      <c r="F8" s="16"/>
      <c r="G8" s="20"/>
      <c r="H8" s="15"/>
      <c r="I8" s="15"/>
      <c r="J8" s="15"/>
      <c r="K8" s="19"/>
    </row>
    <row r="9" spans="1:11" s="1" customFormat="1" ht="42.75" customHeight="1">
      <c r="A9" s="21">
        <v>6</v>
      </c>
      <c r="B9" s="22" t="s">
        <v>718</v>
      </c>
      <c r="C9" s="23">
        <v>150000</v>
      </c>
      <c r="D9" s="23">
        <v>150000</v>
      </c>
      <c r="E9" s="15"/>
      <c r="F9" s="16"/>
      <c r="G9" s="20"/>
      <c r="H9" s="15"/>
      <c r="I9" s="15"/>
      <c r="J9" s="15"/>
      <c r="K9" s="19"/>
    </row>
    <row r="10" spans="1:11" s="1" customFormat="1" ht="42.75" customHeight="1">
      <c r="A10" s="21">
        <v>7</v>
      </c>
      <c r="B10" s="22" t="s">
        <v>719</v>
      </c>
      <c r="C10" s="24"/>
      <c r="D10" s="23">
        <v>80000000</v>
      </c>
      <c r="E10" s="15"/>
      <c r="F10" s="16">
        <f>(G10-H10)/H10</f>
        <v>-0.05</v>
      </c>
      <c r="G10" s="20">
        <v>332500</v>
      </c>
      <c r="H10" s="15">
        <v>350000</v>
      </c>
      <c r="I10" s="15">
        <v>300000</v>
      </c>
      <c r="J10" s="15">
        <v>350000</v>
      </c>
      <c r="K10" s="19" t="s">
        <v>720</v>
      </c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fitToHeight="1" fitToWidth="1" orientation="landscape" paperSize="9" scale="7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5.375" style="2" customWidth="1"/>
    <col min="2" max="2" width="37.875" style="0" customWidth="1"/>
    <col min="3" max="3" width="15.375" style="0" customWidth="1"/>
    <col min="4" max="4" width="14.00390625" style="0" customWidth="1"/>
    <col min="5" max="5" width="12.50390625" style="0" customWidth="1"/>
    <col min="6" max="6" width="12.125" style="0" customWidth="1"/>
    <col min="7" max="7" width="13.875" style="0" customWidth="1"/>
    <col min="8" max="8" width="12.625" style="0" customWidth="1"/>
    <col min="9" max="9" width="14.25390625" style="0" customWidth="1"/>
    <col min="10" max="10" width="16.00390625" style="0" customWidth="1"/>
    <col min="11" max="11" width="27.25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721</v>
      </c>
      <c r="C3" s="11">
        <f>SUM(C4:C4)</f>
        <v>2000000</v>
      </c>
      <c r="D3" s="11">
        <f>SUM(D4:D4)</f>
        <v>2750000</v>
      </c>
      <c r="E3" s="11">
        <f aca="true" t="shared" si="0" ref="E3:J3">SUM(E4:E4)</f>
        <v>2750000</v>
      </c>
      <c r="F3" s="12">
        <f>(G3-H3)/H3</f>
        <v>-0.05172413793103448</v>
      </c>
      <c r="G3" s="11">
        <f t="shared" si="0"/>
        <v>2750000</v>
      </c>
      <c r="H3" s="11">
        <f t="shared" si="0"/>
        <v>2900000</v>
      </c>
      <c r="I3" s="11">
        <f t="shared" si="0"/>
        <v>0</v>
      </c>
      <c r="J3" s="11">
        <f t="shared" si="0"/>
        <v>1811766.5</v>
      </c>
      <c r="K3" s="18"/>
    </row>
    <row r="4" spans="1:11" s="1" customFormat="1" ht="42.75" customHeight="1">
      <c r="A4" s="13">
        <v>1</v>
      </c>
      <c r="B4" s="14" t="s">
        <v>722</v>
      </c>
      <c r="C4" s="20">
        <v>2000000</v>
      </c>
      <c r="D4" s="15">
        <v>2750000</v>
      </c>
      <c r="E4" s="15">
        <v>2750000</v>
      </c>
      <c r="F4" s="16">
        <f>(G4-H4)/H4</f>
        <v>-0.05172413793103448</v>
      </c>
      <c r="G4" s="15">
        <v>2750000</v>
      </c>
      <c r="H4" s="15">
        <v>2900000</v>
      </c>
      <c r="I4" s="15">
        <v>0</v>
      </c>
      <c r="J4" s="15">
        <v>1811766.5</v>
      </c>
      <c r="K4" s="19"/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fitToHeight="1" fitToWidth="1" orientation="landscape" paperSize="9" scale="6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SheetLayoutView="100" workbookViewId="0" topLeftCell="A1">
      <selection activeCell="C3" sqref="C3:C4"/>
    </sheetView>
  </sheetViews>
  <sheetFormatPr defaultColWidth="9.00390625" defaultRowHeight="14.25"/>
  <cols>
    <col min="1" max="1" width="5.375" style="2" customWidth="1"/>
    <col min="2" max="2" width="37.875" style="0" customWidth="1"/>
    <col min="3" max="3" width="15.875" style="0" customWidth="1"/>
    <col min="4" max="4" width="12.875" style="0" customWidth="1"/>
    <col min="5" max="5" width="12.375" style="0" customWidth="1"/>
    <col min="6" max="6" width="18.00390625" style="0" customWidth="1"/>
    <col min="7" max="7" width="12.125" style="0" customWidth="1"/>
    <col min="8" max="8" width="13.75390625" style="0" customWidth="1"/>
    <col min="9" max="9" width="14.875" style="0" customWidth="1"/>
    <col min="10" max="10" width="16.00390625" style="0" customWidth="1"/>
    <col min="11" max="11" width="27.25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723</v>
      </c>
      <c r="C3" s="11">
        <f>SUM(C4:C4)</f>
        <v>855000</v>
      </c>
      <c r="D3" s="11">
        <f>SUM(D4:D4)</f>
        <v>855000</v>
      </c>
      <c r="E3" s="11">
        <f aca="true" t="shared" si="0" ref="E3:J3">SUM(E4:E4)</f>
        <v>855000</v>
      </c>
      <c r="F3" s="12">
        <f>(G3-H3)/H3</f>
        <v>-0.05</v>
      </c>
      <c r="G3" s="11">
        <f t="shared" si="0"/>
        <v>855000</v>
      </c>
      <c r="H3" s="11">
        <f t="shared" si="0"/>
        <v>900000</v>
      </c>
      <c r="I3" s="11">
        <f t="shared" si="0"/>
        <v>0</v>
      </c>
      <c r="J3" s="11">
        <f t="shared" si="0"/>
        <v>769452.17</v>
      </c>
      <c r="K3" s="18"/>
    </row>
    <row r="4" spans="1:11" s="1" customFormat="1" ht="42.75" customHeight="1">
      <c r="A4" s="13">
        <v>1</v>
      </c>
      <c r="B4" s="14" t="s">
        <v>724</v>
      </c>
      <c r="C4" s="15">
        <v>855000</v>
      </c>
      <c r="D4" s="15">
        <v>855000</v>
      </c>
      <c r="E4" s="15">
        <v>855000</v>
      </c>
      <c r="F4" s="16">
        <f>(G4-H4)/H4</f>
        <v>-0.05</v>
      </c>
      <c r="G4" s="15">
        <v>855000</v>
      </c>
      <c r="H4" s="15">
        <v>900000</v>
      </c>
      <c r="I4" s="15">
        <v>0</v>
      </c>
      <c r="J4" s="15">
        <v>769452.17</v>
      </c>
      <c r="K4" s="19"/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fitToHeight="1" fitToWidth="1" orientation="landscape" paperSize="9" scale="6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5.375" style="2" customWidth="1"/>
    <col min="2" max="2" width="37.875" style="0" customWidth="1"/>
    <col min="3" max="3" width="17.125" style="0" customWidth="1"/>
    <col min="4" max="4" width="17.75390625" style="0" customWidth="1"/>
    <col min="5" max="5" width="17.00390625" style="0" customWidth="1"/>
    <col min="6" max="6" width="18.00390625" style="0" customWidth="1"/>
    <col min="7" max="7" width="16.25390625" style="0" customWidth="1"/>
    <col min="8" max="8" width="16.375" style="0" customWidth="1"/>
    <col min="9" max="9" width="17.125" style="0" customWidth="1"/>
    <col min="10" max="10" width="16.00390625" style="0" customWidth="1"/>
    <col min="11" max="11" width="27.25390625" style="0" customWidth="1"/>
  </cols>
  <sheetData>
    <row r="1" spans="1:11" ht="14.25">
      <c r="A1" s="3" t="s">
        <v>151</v>
      </c>
      <c r="B1" s="4" t="s">
        <v>152</v>
      </c>
      <c r="C1" s="5" t="s">
        <v>80</v>
      </c>
      <c r="D1" s="5" t="s">
        <v>81</v>
      </c>
      <c r="E1" s="5" t="s">
        <v>82</v>
      </c>
      <c r="F1" s="6" t="s">
        <v>193</v>
      </c>
      <c r="G1" s="5" t="s">
        <v>83</v>
      </c>
      <c r="H1" s="6" t="s">
        <v>84</v>
      </c>
      <c r="I1" s="6" t="s">
        <v>194</v>
      </c>
      <c r="J1" s="6" t="s">
        <v>195</v>
      </c>
      <c r="K1" s="17" t="s">
        <v>6</v>
      </c>
    </row>
    <row r="2" spans="1:11" ht="24" customHeight="1">
      <c r="A2" s="3"/>
      <c r="B2" s="7"/>
      <c r="C2" s="8"/>
      <c r="D2" s="8"/>
      <c r="E2" s="8"/>
      <c r="F2" s="9"/>
      <c r="G2" s="8"/>
      <c r="H2" s="9"/>
      <c r="I2" s="9"/>
      <c r="J2" s="9"/>
      <c r="K2" s="17"/>
    </row>
    <row r="3" spans="1:11" ht="19.5" customHeight="1">
      <c r="A3" s="3"/>
      <c r="B3" s="10" t="s">
        <v>725</v>
      </c>
      <c r="C3" s="11">
        <f>SUM(C4:C4)</f>
        <v>95000</v>
      </c>
      <c r="D3" s="11">
        <f>SUM(D4:D4)</f>
        <v>95000</v>
      </c>
      <c r="E3" s="11">
        <f aca="true" t="shared" si="0" ref="E3:J3">SUM(E4:E4)</f>
        <v>95000</v>
      </c>
      <c r="F3" s="12">
        <f>(G3-H3)/H3</f>
        <v>-0.05</v>
      </c>
      <c r="G3" s="11">
        <f t="shared" si="0"/>
        <v>95000</v>
      </c>
      <c r="H3" s="11">
        <f t="shared" si="0"/>
        <v>100000</v>
      </c>
      <c r="I3" s="11">
        <f t="shared" si="0"/>
        <v>50000</v>
      </c>
      <c r="J3" s="11">
        <f t="shared" si="0"/>
        <v>60000</v>
      </c>
      <c r="K3" s="18"/>
    </row>
    <row r="4" spans="1:11" s="1" customFormat="1" ht="42.75" customHeight="1">
      <c r="A4" s="13">
        <v>1</v>
      </c>
      <c r="B4" s="14" t="s">
        <v>726</v>
      </c>
      <c r="C4" s="15">
        <v>95000</v>
      </c>
      <c r="D4" s="15">
        <v>95000</v>
      </c>
      <c r="E4" s="15">
        <v>95000</v>
      </c>
      <c r="F4" s="16">
        <f>(G4-H4)/H4</f>
        <v>-0.05</v>
      </c>
      <c r="G4" s="15">
        <v>95000</v>
      </c>
      <c r="H4" s="15">
        <v>100000</v>
      </c>
      <c r="I4" s="15">
        <v>50000</v>
      </c>
      <c r="J4" s="15">
        <v>60000</v>
      </c>
      <c r="K4" s="19"/>
    </row>
  </sheetData>
  <sheetProtection/>
  <mergeCells count="11">
    <mergeCell ref="A1:A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fitToHeight="1" fitToWidth="1" orientation="landscape" paperSize="9" scale="5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75" sqref="I7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4">
      <selection activeCell="J13" sqref="J13"/>
    </sheetView>
  </sheetViews>
  <sheetFormatPr defaultColWidth="9.00390625" defaultRowHeight="14.25"/>
  <cols>
    <col min="1" max="1" width="9.00390625" style="2" customWidth="1"/>
    <col min="2" max="3" width="30.625" style="0" customWidth="1"/>
    <col min="4" max="4" width="20.375" style="2" customWidth="1"/>
    <col min="5" max="5" width="21.00390625" style="0" customWidth="1"/>
    <col min="6" max="6" width="22.50390625" style="0" customWidth="1"/>
    <col min="7" max="7" width="18.25390625" style="0" customWidth="1"/>
  </cols>
  <sheetData>
    <row r="1" spans="1:7" ht="14.25">
      <c r="A1" s="314" t="s">
        <v>151</v>
      </c>
      <c r="B1" s="241" t="s">
        <v>152</v>
      </c>
      <c r="C1" s="242" t="s">
        <v>153</v>
      </c>
      <c r="D1" s="242" t="s">
        <v>154</v>
      </c>
      <c r="E1" s="242" t="s">
        <v>155</v>
      </c>
      <c r="F1" s="242" t="s">
        <v>156</v>
      </c>
      <c r="G1" s="242" t="s">
        <v>6</v>
      </c>
    </row>
    <row r="2" spans="1:7" ht="14.25">
      <c r="A2" s="315"/>
      <c r="B2" s="241"/>
      <c r="C2" s="242"/>
      <c r="D2" s="242"/>
      <c r="E2" s="242"/>
      <c r="F2" s="242"/>
      <c r="G2" s="242"/>
    </row>
    <row r="3" spans="1:7" ht="14.25">
      <c r="A3" s="316">
        <v>1</v>
      </c>
      <c r="B3" s="289" t="s">
        <v>157</v>
      </c>
      <c r="C3" s="317">
        <f>D3+E3+F3</f>
        <v>16571465.1</v>
      </c>
      <c r="D3" s="317">
        <v>2450226.1</v>
      </c>
      <c r="E3" s="317">
        <v>492840</v>
      </c>
      <c r="F3" s="318">
        <v>13628399</v>
      </c>
      <c r="G3" s="319"/>
    </row>
    <row r="4" spans="1:7" s="1" customFormat="1" ht="14.25">
      <c r="A4" s="320" t="s">
        <v>158</v>
      </c>
      <c r="B4" s="290" t="s">
        <v>159</v>
      </c>
      <c r="C4" s="317">
        <f aca="true" t="shared" si="0" ref="C4:C19">D4+E4+F4</f>
        <v>15595422.84</v>
      </c>
      <c r="D4" s="317">
        <v>2362183.84</v>
      </c>
      <c r="E4" s="317">
        <v>484840</v>
      </c>
      <c r="F4" s="318">
        <v>12748399</v>
      </c>
      <c r="G4" s="37"/>
    </row>
    <row r="5" spans="1:7" s="1" customFormat="1" ht="14.25">
      <c r="A5" s="320" t="s">
        <v>160</v>
      </c>
      <c r="B5" s="290" t="s">
        <v>161</v>
      </c>
      <c r="C5" s="317">
        <f t="shared" si="0"/>
        <v>976042.28</v>
      </c>
      <c r="D5" s="317">
        <v>88042.28</v>
      </c>
      <c r="E5" s="317">
        <v>8000</v>
      </c>
      <c r="F5" s="318">
        <v>880000</v>
      </c>
      <c r="G5" s="37"/>
    </row>
    <row r="6" spans="1:7" s="1" customFormat="1" ht="14.25">
      <c r="A6" s="316">
        <v>2</v>
      </c>
      <c r="B6" s="289" t="s">
        <v>162</v>
      </c>
      <c r="C6" s="317">
        <f t="shared" si="0"/>
        <v>86872751.61</v>
      </c>
      <c r="D6" s="317">
        <f>SUM(D7:D11)</f>
        <v>14750851.61</v>
      </c>
      <c r="E6" s="317">
        <f>SUM(E7:E11)</f>
        <v>872900</v>
      </c>
      <c r="F6" s="318">
        <f>SUM(F7:F11)</f>
        <v>71249000</v>
      </c>
      <c r="G6" s="37"/>
    </row>
    <row r="7" spans="1:7" s="1" customFormat="1" ht="14.25">
      <c r="A7" s="320" t="s">
        <v>163</v>
      </c>
      <c r="B7" s="23" t="s">
        <v>164</v>
      </c>
      <c r="C7" s="317">
        <f t="shared" si="0"/>
        <v>29386070.79</v>
      </c>
      <c r="D7" s="317">
        <v>772270.79</v>
      </c>
      <c r="E7" s="317">
        <v>63800</v>
      </c>
      <c r="F7" s="318">
        <v>28550000</v>
      </c>
      <c r="G7" s="37"/>
    </row>
    <row r="8" spans="1:7" s="1" customFormat="1" ht="14.25">
      <c r="A8" s="320" t="s">
        <v>165</v>
      </c>
      <c r="B8" s="23" t="s">
        <v>166</v>
      </c>
      <c r="C8" s="317">
        <f t="shared" si="0"/>
        <v>22372000</v>
      </c>
      <c r="D8" s="317"/>
      <c r="E8" s="317"/>
      <c r="F8" s="318">
        <v>22372000</v>
      </c>
      <c r="G8" s="37"/>
    </row>
    <row r="9" spans="1:7" s="1" customFormat="1" ht="14.25">
      <c r="A9" s="320" t="s">
        <v>167</v>
      </c>
      <c r="B9" s="23" t="s">
        <v>168</v>
      </c>
      <c r="C9" s="317">
        <f t="shared" si="0"/>
        <v>23183768.78</v>
      </c>
      <c r="D9" s="317">
        <v>7639768.78</v>
      </c>
      <c r="E9" s="317">
        <v>469000</v>
      </c>
      <c r="F9" s="318">
        <v>15075000</v>
      </c>
      <c r="G9" s="289" t="s">
        <v>169</v>
      </c>
    </row>
    <row r="10" spans="1:7" s="1" customFormat="1" ht="19.5" customHeight="1">
      <c r="A10" s="320" t="s">
        <v>170</v>
      </c>
      <c r="B10" s="23" t="s">
        <v>171</v>
      </c>
      <c r="C10" s="317">
        <f t="shared" si="0"/>
        <v>1712000</v>
      </c>
      <c r="D10" s="317">
        <v>20000</v>
      </c>
      <c r="E10" s="317">
        <v>60000</v>
      </c>
      <c r="F10" s="318">
        <v>1632000</v>
      </c>
      <c r="G10" s="37"/>
    </row>
    <row r="11" spans="1:7" s="1" customFormat="1" ht="14.25">
      <c r="A11" s="320" t="s">
        <v>172</v>
      </c>
      <c r="B11" s="23" t="s">
        <v>173</v>
      </c>
      <c r="C11" s="317">
        <f t="shared" si="0"/>
        <v>10218912.04</v>
      </c>
      <c r="D11" s="317">
        <v>6318812.04</v>
      </c>
      <c r="E11" s="317">
        <v>280100</v>
      </c>
      <c r="F11" s="318">
        <v>3620000</v>
      </c>
      <c r="G11" s="289" t="s">
        <v>174</v>
      </c>
    </row>
    <row r="12" spans="1:7" s="169" customFormat="1" ht="19.5" customHeight="1">
      <c r="A12" s="316">
        <v>3</v>
      </c>
      <c r="B12" s="289" t="s">
        <v>175</v>
      </c>
      <c r="C12" s="317">
        <f t="shared" si="0"/>
        <v>65715287.94</v>
      </c>
      <c r="D12" s="317">
        <v>510887.94</v>
      </c>
      <c r="E12" s="317">
        <v>40000</v>
      </c>
      <c r="F12" s="318">
        <v>65164400</v>
      </c>
      <c r="G12" s="321"/>
    </row>
    <row r="13" spans="1:7" ht="14.25">
      <c r="A13" s="316">
        <v>4</v>
      </c>
      <c r="B13" s="289" t="s">
        <v>176</v>
      </c>
      <c r="C13" s="317">
        <f t="shared" si="0"/>
        <v>73120488.39</v>
      </c>
      <c r="D13" s="317">
        <v>879468.39</v>
      </c>
      <c r="E13" s="317">
        <v>94320</v>
      </c>
      <c r="F13" s="318">
        <v>72146700</v>
      </c>
      <c r="G13" s="319"/>
    </row>
    <row r="14" spans="1:7" ht="14.25">
      <c r="A14" s="316">
        <v>5</v>
      </c>
      <c r="B14" s="289" t="s">
        <v>177</v>
      </c>
      <c r="C14" s="317">
        <f t="shared" si="0"/>
        <v>91183011.18</v>
      </c>
      <c r="D14" s="317">
        <v>581791.18</v>
      </c>
      <c r="E14" s="317">
        <v>59520</v>
      </c>
      <c r="F14" s="318">
        <v>90541700</v>
      </c>
      <c r="G14" s="319"/>
    </row>
    <row r="15" spans="1:7" ht="14.25">
      <c r="A15" s="316">
        <v>6</v>
      </c>
      <c r="B15" s="322" t="s">
        <v>178</v>
      </c>
      <c r="C15" s="317">
        <f t="shared" si="0"/>
        <v>3002447.62</v>
      </c>
      <c r="D15" s="317">
        <v>351927.62</v>
      </c>
      <c r="E15" s="317">
        <v>50520</v>
      </c>
      <c r="F15" s="318">
        <v>2600000</v>
      </c>
      <c r="G15" s="319"/>
    </row>
    <row r="16" spans="1:7" s="105" customFormat="1" ht="19.5" customHeight="1">
      <c r="A16" s="316">
        <v>7</v>
      </c>
      <c r="B16" s="322" t="s">
        <v>179</v>
      </c>
      <c r="C16" s="317">
        <f t="shared" si="0"/>
        <v>1847049.08</v>
      </c>
      <c r="D16" s="317">
        <v>350849.08</v>
      </c>
      <c r="E16" s="317">
        <v>39200</v>
      </c>
      <c r="F16" s="318">
        <v>1457000</v>
      </c>
      <c r="G16" s="323"/>
    </row>
    <row r="17" spans="1:7" s="105" customFormat="1" ht="19.5" customHeight="1">
      <c r="A17" s="316">
        <v>8</v>
      </c>
      <c r="B17" s="322" t="s">
        <v>180</v>
      </c>
      <c r="C17" s="317">
        <f t="shared" si="0"/>
        <v>241898.44</v>
      </c>
      <c r="D17" s="317">
        <v>157018.44</v>
      </c>
      <c r="E17" s="317">
        <v>16000</v>
      </c>
      <c r="F17" s="318">
        <v>68880</v>
      </c>
      <c r="G17" s="323"/>
    </row>
    <row r="18" spans="1:7" s="105" customFormat="1" ht="19.5" customHeight="1">
      <c r="A18" s="316">
        <v>9</v>
      </c>
      <c r="B18" s="322" t="s">
        <v>181</v>
      </c>
      <c r="C18" s="317">
        <f t="shared" si="0"/>
        <v>420022.78</v>
      </c>
      <c r="D18" s="317">
        <v>207372.78</v>
      </c>
      <c r="E18" s="317">
        <v>16000</v>
      </c>
      <c r="F18" s="318">
        <v>196650</v>
      </c>
      <c r="G18" s="323"/>
    </row>
    <row r="19" spans="1:7" s="170" customFormat="1" ht="19.5" customHeight="1">
      <c r="A19" s="324">
        <v>10</v>
      </c>
      <c r="B19" s="325" t="s">
        <v>182</v>
      </c>
      <c r="C19" s="317">
        <f t="shared" si="0"/>
        <v>855000</v>
      </c>
      <c r="D19" s="317"/>
      <c r="E19" s="326"/>
      <c r="F19" s="318">
        <v>855000</v>
      </c>
      <c r="G19" s="284"/>
    </row>
    <row r="20" spans="1:7" s="170" customFormat="1" ht="19.5" customHeight="1">
      <c r="A20" s="327" t="s">
        <v>183</v>
      </c>
      <c r="B20" s="328"/>
      <c r="C20" s="329">
        <f>C3+C6+SUM(C12:C19)</f>
        <v>339829422.14</v>
      </c>
      <c r="D20" s="329">
        <f>D3+D6+SUM(D12:D19)</f>
        <v>20240393.14</v>
      </c>
      <c r="E20" s="329">
        <f>E3+E6+SUM(E12:E19)</f>
        <v>1681300</v>
      </c>
      <c r="F20" s="329">
        <f>F3+F6+SUM(F12:F19)</f>
        <v>317907729</v>
      </c>
      <c r="G20" s="284"/>
    </row>
    <row r="21" spans="1:7" s="170" customFormat="1" ht="19.5" customHeight="1">
      <c r="A21" s="330">
        <v>11</v>
      </c>
      <c r="B21" s="331" t="s">
        <v>184</v>
      </c>
      <c r="C21" s="326">
        <v>1999011</v>
      </c>
      <c r="D21" s="326"/>
      <c r="E21" s="332"/>
      <c r="F21" s="326">
        <v>1999011</v>
      </c>
      <c r="G21" s="284"/>
    </row>
    <row r="22" spans="1:7" s="170" customFormat="1" ht="19.5" customHeight="1">
      <c r="A22" s="333">
        <v>12</v>
      </c>
      <c r="B22" s="334" t="s">
        <v>185</v>
      </c>
      <c r="C22" s="326">
        <v>2250000</v>
      </c>
      <c r="D22" s="326"/>
      <c r="E22" s="332"/>
      <c r="F22" s="326">
        <v>2250000</v>
      </c>
      <c r="G22" s="284"/>
    </row>
    <row r="23" spans="1:7" s="170" customFormat="1" ht="19.5" customHeight="1">
      <c r="A23" s="333">
        <v>13</v>
      </c>
      <c r="B23" s="334" t="s">
        <v>186</v>
      </c>
      <c r="C23" s="326">
        <v>4970000</v>
      </c>
      <c r="D23" s="326"/>
      <c r="E23" s="332"/>
      <c r="F23" s="326">
        <v>4970000</v>
      </c>
      <c r="G23" s="284"/>
    </row>
    <row r="24" spans="1:7" s="170" customFormat="1" ht="19.5" customHeight="1">
      <c r="A24" s="333">
        <v>14</v>
      </c>
      <c r="B24" s="334" t="s">
        <v>187</v>
      </c>
      <c r="C24" s="326">
        <v>2184076.2</v>
      </c>
      <c r="D24" s="326"/>
      <c r="E24" s="332"/>
      <c r="F24" s="326">
        <v>2184076.2</v>
      </c>
      <c r="G24" s="284"/>
    </row>
    <row r="25" spans="1:7" s="170" customFormat="1" ht="19.5" customHeight="1">
      <c r="A25" s="333">
        <v>15</v>
      </c>
      <c r="B25" s="334" t="s">
        <v>188</v>
      </c>
      <c r="C25" s="326">
        <v>1440000</v>
      </c>
      <c r="D25" s="326"/>
      <c r="E25" s="332"/>
      <c r="F25" s="326">
        <v>1440000</v>
      </c>
      <c r="G25" s="284"/>
    </row>
    <row r="26" spans="1:7" s="170" customFormat="1" ht="19.5" customHeight="1">
      <c r="A26" s="333">
        <v>16</v>
      </c>
      <c r="B26" s="334" t="s">
        <v>189</v>
      </c>
      <c r="C26" s="326">
        <v>5232500</v>
      </c>
      <c r="D26" s="326"/>
      <c r="E26" s="332"/>
      <c r="F26" s="326">
        <v>5232500</v>
      </c>
      <c r="G26" s="284"/>
    </row>
    <row r="27" spans="1:7" s="170" customFormat="1" ht="19.5" customHeight="1">
      <c r="A27" s="333">
        <v>17</v>
      </c>
      <c r="B27" s="334" t="s">
        <v>190</v>
      </c>
      <c r="C27" s="326">
        <v>2000000</v>
      </c>
      <c r="D27" s="326"/>
      <c r="E27" s="332"/>
      <c r="F27" s="326">
        <v>2000000</v>
      </c>
      <c r="G27" s="284"/>
    </row>
    <row r="28" spans="1:7" s="170" customFormat="1" ht="19.5" customHeight="1">
      <c r="A28" s="333">
        <v>18</v>
      </c>
      <c r="B28" s="334" t="s">
        <v>191</v>
      </c>
      <c r="C28" s="326">
        <v>95000</v>
      </c>
      <c r="D28" s="326"/>
      <c r="E28" s="332"/>
      <c r="F28" s="326">
        <v>95000</v>
      </c>
      <c r="G28" s="284"/>
    </row>
    <row r="29" spans="1:7" s="170" customFormat="1" ht="19.5" customHeight="1">
      <c r="A29" s="335" t="s">
        <v>183</v>
      </c>
      <c r="B29" s="335"/>
      <c r="C29" s="336">
        <f>SUM(C21:C28)</f>
        <v>20170587.2</v>
      </c>
      <c r="D29" s="336"/>
      <c r="E29" s="336"/>
      <c r="F29" s="336">
        <f>SUM(F21:F28)</f>
        <v>20170587.2</v>
      </c>
      <c r="G29" s="284"/>
    </row>
    <row r="30" spans="1:7" s="170" customFormat="1" ht="19.5" customHeight="1">
      <c r="A30" s="337" t="s">
        <v>192</v>
      </c>
      <c r="B30" s="338"/>
      <c r="C30" s="336">
        <f>C20+C29</f>
        <v>360000009.34</v>
      </c>
      <c r="D30" s="336">
        <f>D20+D29</f>
        <v>20240393.14</v>
      </c>
      <c r="E30" s="336">
        <f>E20+E29</f>
        <v>1681300</v>
      </c>
      <c r="F30" s="336">
        <f>F20+F29</f>
        <v>338078316.2</v>
      </c>
      <c r="G30" s="336"/>
    </row>
    <row r="31" spans="1:4" s="170" customFormat="1" ht="19.5" customHeight="1">
      <c r="A31" s="339"/>
      <c r="B31"/>
      <c r="C31"/>
      <c r="D31" s="2"/>
    </row>
    <row r="32" spans="1:4" s="169" customFormat="1" ht="19.5" customHeight="1">
      <c r="A32" s="192"/>
      <c r="B32"/>
      <c r="C32"/>
      <c r="D32" s="2"/>
    </row>
    <row r="33" spans="1:4" s="169" customFormat="1" ht="19.5" customHeight="1">
      <c r="A33" s="192"/>
      <c r="B33"/>
      <c r="C33"/>
      <c r="D33" s="2"/>
    </row>
    <row r="34" spans="1:4" s="169" customFormat="1" ht="19.5" customHeight="1">
      <c r="A34" s="192"/>
      <c r="B34"/>
      <c r="C34"/>
      <c r="D34" s="2"/>
    </row>
    <row r="35" spans="1:4" s="105" customFormat="1" ht="19.5" customHeight="1">
      <c r="A35" s="340"/>
      <c r="B35"/>
      <c r="C35"/>
      <c r="D35" s="2"/>
    </row>
    <row r="36" spans="1:4" s="105" customFormat="1" ht="19.5" customHeight="1">
      <c r="A36" s="340"/>
      <c r="B36"/>
      <c r="C36"/>
      <c r="D36" s="2"/>
    </row>
    <row r="37" spans="1:5" s="105" customFormat="1" ht="19.5" customHeight="1">
      <c r="A37" s="340"/>
      <c r="B37"/>
      <c r="C37"/>
      <c r="D37" s="2"/>
      <c r="E37" s="1"/>
    </row>
    <row r="38" spans="1:4" s="105" customFormat="1" ht="19.5" customHeight="1">
      <c r="A38" s="340"/>
      <c r="B38"/>
      <c r="C38"/>
      <c r="D38" s="2"/>
    </row>
    <row r="39" spans="1:4" s="105" customFormat="1" ht="19.5" customHeight="1">
      <c r="A39" s="340"/>
      <c r="B39"/>
      <c r="C39"/>
      <c r="D39" s="2"/>
    </row>
    <row r="40" spans="1:4" s="105" customFormat="1" ht="19.5" customHeight="1">
      <c r="A40" s="340"/>
      <c r="B40"/>
      <c r="C40"/>
      <c r="D40" s="2"/>
    </row>
    <row r="41" spans="1:4" s="105" customFormat="1" ht="19.5" customHeight="1">
      <c r="A41" s="340"/>
      <c r="B41"/>
      <c r="C41"/>
      <c r="D41" s="2"/>
    </row>
    <row r="42" spans="1:4" s="105" customFormat="1" ht="19.5" customHeight="1">
      <c r="A42" s="340"/>
      <c r="B42"/>
      <c r="C42"/>
      <c r="D42" s="2"/>
    </row>
    <row r="43" spans="1:4" s="105" customFormat="1" ht="19.5" customHeight="1">
      <c r="A43" s="340"/>
      <c r="B43"/>
      <c r="C43"/>
      <c r="D43" s="2"/>
    </row>
    <row r="44" spans="1:4" s="219" customFormat="1" ht="19.5" customHeight="1">
      <c r="A44" s="341"/>
      <c r="B44"/>
      <c r="C44"/>
      <c r="D44" s="2"/>
    </row>
    <row r="45" spans="1:4" s="105" customFormat="1" ht="19.5" customHeight="1">
      <c r="A45" s="340"/>
      <c r="B45"/>
      <c r="C45"/>
      <c r="D45" s="2"/>
    </row>
    <row r="46" spans="1:4" s="105" customFormat="1" ht="19.5" customHeight="1">
      <c r="A46" s="340"/>
      <c r="B46"/>
      <c r="C46"/>
      <c r="D46" s="2"/>
    </row>
    <row r="47" spans="1:4" s="104" customFormat="1" ht="19.5" customHeight="1">
      <c r="A47" s="109"/>
      <c r="B47"/>
      <c r="C47"/>
      <c r="D47" s="2"/>
    </row>
    <row r="48" spans="1:4" s="105" customFormat="1" ht="19.5" customHeight="1">
      <c r="A48" s="340"/>
      <c r="B48"/>
      <c r="C48"/>
      <c r="D48" s="2"/>
    </row>
    <row r="49" spans="1:4" s="105" customFormat="1" ht="19.5" customHeight="1">
      <c r="A49" s="340"/>
      <c r="B49"/>
      <c r="C49"/>
      <c r="D49" s="2"/>
    </row>
    <row r="50" spans="1:4" s="105" customFormat="1" ht="19.5" customHeight="1">
      <c r="A50" s="340"/>
      <c r="B50"/>
      <c r="C50"/>
      <c r="D50" s="2"/>
    </row>
    <row r="51" spans="1:4" s="105" customFormat="1" ht="19.5" customHeight="1">
      <c r="A51" s="340"/>
      <c r="B51"/>
      <c r="C51"/>
      <c r="D51" s="2"/>
    </row>
    <row r="52" spans="1:4" s="105" customFormat="1" ht="19.5" customHeight="1">
      <c r="A52" s="340"/>
      <c r="B52"/>
      <c r="C52"/>
      <c r="D52" s="2"/>
    </row>
    <row r="53" spans="1:4" s="105" customFormat="1" ht="19.5" customHeight="1">
      <c r="A53" s="340"/>
      <c r="B53"/>
      <c r="C53"/>
      <c r="D53" s="2"/>
    </row>
  </sheetData>
  <sheetProtection/>
  <mergeCells count="10">
    <mergeCell ref="A20:B20"/>
    <mergeCell ref="A29:B29"/>
    <mergeCell ref="A30:B30"/>
    <mergeCell ref="A1:A2"/>
    <mergeCell ref="B1:B2"/>
    <mergeCell ref="C1:C2"/>
    <mergeCell ref="D1:D2"/>
    <mergeCell ref="E1:E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87" zoomScaleNormal="87" zoomScaleSheetLayoutView="100" workbookViewId="0" topLeftCell="A1">
      <pane ySplit="3" topLeftCell="A22" activePane="bottomLeft" state="frozen"/>
      <selection pane="bottomLeft" activeCell="C41" sqref="C41"/>
    </sheetView>
  </sheetViews>
  <sheetFormatPr defaultColWidth="9.00390625" defaultRowHeight="14.25"/>
  <cols>
    <col min="1" max="1" width="4.375" style="0" customWidth="1"/>
    <col min="2" max="2" width="36.75390625" style="0" customWidth="1"/>
    <col min="3" max="3" width="13.25390625" style="0" customWidth="1"/>
    <col min="4" max="4" width="12.125" style="0" customWidth="1"/>
    <col min="5" max="5" width="10.875" style="0" customWidth="1"/>
    <col min="6" max="6" width="11.375" style="0" customWidth="1"/>
    <col min="7" max="7" width="11.125" style="0" customWidth="1"/>
    <col min="8" max="8" width="13.125" style="0" customWidth="1"/>
    <col min="9" max="9" width="11.25390625" style="0" customWidth="1"/>
    <col min="10" max="10" width="12.50390625" style="0" customWidth="1"/>
    <col min="11" max="11" width="42.875" style="0" customWidth="1"/>
  </cols>
  <sheetData>
    <row r="1" spans="2:11" s="1" customFormat="1" ht="19.5" customHeight="1">
      <c r="B1" s="287"/>
      <c r="C1" s="287"/>
      <c r="D1" s="287"/>
      <c r="E1" s="287"/>
      <c r="F1" s="287"/>
      <c r="G1" s="287"/>
      <c r="K1" s="300"/>
    </row>
    <row r="2" spans="1:11" s="1" customFormat="1" ht="19.5" customHeight="1">
      <c r="A2" s="288" t="s">
        <v>151</v>
      </c>
      <c r="B2" s="241" t="s">
        <v>152</v>
      </c>
      <c r="C2" s="242" t="s">
        <v>80</v>
      </c>
      <c r="D2" s="242" t="s">
        <v>81</v>
      </c>
      <c r="E2" s="242" t="s">
        <v>82</v>
      </c>
      <c r="F2" s="242" t="s">
        <v>193</v>
      </c>
      <c r="G2" s="242" t="s">
        <v>83</v>
      </c>
      <c r="H2" s="242" t="s">
        <v>84</v>
      </c>
      <c r="I2" s="242" t="s">
        <v>194</v>
      </c>
      <c r="J2" s="242" t="s">
        <v>195</v>
      </c>
      <c r="K2" s="301" t="s">
        <v>6</v>
      </c>
    </row>
    <row r="3" spans="1:11" s="1" customFormat="1" ht="19.5" customHeight="1">
      <c r="A3" s="288"/>
      <c r="B3" s="241"/>
      <c r="C3" s="242"/>
      <c r="D3" s="242"/>
      <c r="E3" s="242"/>
      <c r="F3" s="242"/>
      <c r="G3" s="242"/>
      <c r="H3" s="242"/>
      <c r="I3" s="242"/>
      <c r="J3" s="242"/>
      <c r="K3" s="301"/>
    </row>
    <row r="4" spans="1:11" s="1" customFormat="1" ht="19.5" customHeight="1">
      <c r="A4" s="288"/>
      <c r="B4" s="289" t="s">
        <v>157</v>
      </c>
      <c r="C4" s="290">
        <f>C5+C41</f>
        <v>13628399</v>
      </c>
      <c r="D4" s="290">
        <f>D5+D41</f>
        <v>16192999</v>
      </c>
      <c r="E4" s="290">
        <f>E5+E41</f>
        <v>14449300</v>
      </c>
      <c r="F4" s="291">
        <f>(G4-H4)/H4</f>
        <v>0.10043638160061477</v>
      </c>
      <c r="G4" s="290">
        <f>G5+G41</f>
        <v>16038200</v>
      </c>
      <c r="H4" s="290">
        <f>H5+H41</f>
        <v>14574400</v>
      </c>
      <c r="I4" s="290">
        <f>I5+I41</f>
        <v>6734345.93</v>
      </c>
      <c r="J4" s="290">
        <f>J5+J41</f>
        <v>11010327.82</v>
      </c>
      <c r="K4" s="302"/>
    </row>
    <row r="5" spans="1:11" s="1" customFormat="1" ht="19.5" customHeight="1">
      <c r="A5" s="288"/>
      <c r="B5" s="271" t="s">
        <v>159</v>
      </c>
      <c r="C5" s="120">
        <f>SUM(C6:C40)</f>
        <v>12748399</v>
      </c>
      <c r="D5" s="120">
        <f>SUM(D6:D40)</f>
        <v>15312999</v>
      </c>
      <c r="E5" s="120">
        <f>SUM(E6:E40)</f>
        <v>13569300</v>
      </c>
      <c r="F5" s="292">
        <f>(G5-H5)/H5</f>
        <v>0.10416086937418532</v>
      </c>
      <c r="G5" s="293">
        <f>SUM(G6:G40)</f>
        <v>15078200</v>
      </c>
      <c r="H5" s="293">
        <f>SUM(H6:H40)</f>
        <v>13655800</v>
      </c>
      <c r="I5" s="293">
        <f>SUM(I6:I40)</f>
        <v>6274345.93</v>
      </c>
      <c r="J5" s="293">
        <f>SUM(J6:J40)</f>
        <v>10277727.82</v>
      </c>
      <c r="K5" s="303"/>
    </row>
    <row r="6" spans="1:11" s="1" customFormat="1" ht="42" customHeight="1">
      <c r="A6" s="13">
        <v>1</v>
      </c>
      <c r="B6" s="290" t="s">
        <v>196</v>
      </c>
      <c r="C6" s="290">
        <v>2012600</v>
      </c>
      <c r="D6" s="290">
        <v>2012600</v>
      </c>
      <c r="E6" s="290">
        <v>2012600</v>
      </c>
      <c r="F6" s="294">
        <f>(G6-H6)/H6</f>
        <v>0.08814468846268508</v>
      </c>
      <c r="G6" s="290">
        <v>2190000</v>
      </c>
      <c r="H6" s="290">
        <v>2012600</v>
      </c>
      <c r="I6" s="290">
        <v>1006300</v>
      </c>
      <c r="J6" s="290">
        <v>1922565.6</v>
      </c>
      <c r="K6" s="304" t="s">
        <v>197</v>
      </c>
    </row>
    <row r="7" spans="1:11" s="1" customFormat="1" ht="19.5" customHeight="1">
      <c r="A7" s="13">
        <v>2</v>
      </c>
      <c r="B7" s="290" t="s">
        <v>198</v>
      </c>
      <c r="C7" s="290">
        <v>1300000</v>
      </c>
      <c r="D7" s="290">
        <v>1600000</v>
      </c>
      <c r="E7" s="290">
        <v>1300000</v>
      </c>
      <c r="F7" s="294">
        <f>(G7-H7)/H7</f>
        <v>0</v>
      </c>
      <c r="G7" s="290">
        <v>1570000</v>
      </c>
      <c r="H7" s="290">
        <v>1570000</v>
      </c>
      <c r="I7" s="290">
        <v>600041.47</v>
      </c>
      <c r="J7" s="290">
        <v>830241.17</v>
      </c>
      <c r="K7" s="305" t="s">
        <v>199</v>
      </c>
    </row>
    <row r="8" spans="1:11" s="1" customFormat="1" ht="33" customHeight="1">
      <c r="A8" s="13">
        <v>3</v>
      </c>
      <c r="B8" s="290" t="s">
        <v>200</v>
      </c>
      <c r="C8" s="290">
        <v>1525700</v>
      </c>
      <c r="D8" s="290">
        <v>3565700</v>
      </c>
      <c r="E8" s="290">
        <v>3165700</v>
      </c>
      <c r="F8" s="294">
        <f>(G8-H8)/H8</f>
        <v>-0.0078041747633673915</v>
      </c>
      <c r="G8" s="290">
        <v>3165700</v>
      </c>
      <c r="H8" s="290">
        <v>3190600</v>
      </c>
      <c r="I8" s="290"/>
      <c r="J8" s="290"/>
      <c r="K8" s="306" t="s">
        <v>201</v>
      </c>
    </row>
    <row r="9" spans="1:11" s="1" customFormat="1" ht="42" customHeight="1">
      <c r="A9" s="13">
        <v>4</v>
      </c>
      <c r="B9" s="290" t="s">
        <v>202</v>
      </c>
      <c r="C9" s="290">
        <v>40000</v>
      </c>
      <c r="D9" s="290"/>
      <c r="E9" s="290"/>
      <c r="F9" s="294"/>
      <c r="G9" s="290"/>
      <c r="H9" s="290"/>
      <c r="I9" s="290"/>
      <c r="J9" s="290"/>
      <c r="K9" s="307"/>
    </row>
    <row r="10" spans="1:11" s="1" customFormat="1" ht="19.5" customHeight="1">
      <c r="A10" s="13">
        <v>5</v>
      </c>
      <c r="B10" s="290" t="s">
        <v>203</v>
      </c>
      <c r="C10" s="290">
        <v>155000</v>
      </c>
      <c r="D10" s="290">
        <v>200000</v>
      </c>
      <c r="E10" s="290">
        <v>200000</v>
      </c>
      <c r="F10" s="294">
        <f aca="true" t="shared" si="0" ref="F10:F20">(G10-H10)/H10</f>
        <v>0</v>
      </c>
      <c r="G10" s="290">
        <v>200000</v>
      </c>
      <c r="H10" s="290">
        <v>200000</v>
      </c>
      <c r="I10" s="290">
        <v>50000</v>
      </c>
      <c r="J10" s="290">
        <v>200000</v>
      </c>
      <c r="K10" s="305"/>
    </row>
    <row r="11" spans="1:11" s="1" customFormat="1" ht="19.5" customHeight="1">
      <c r="A11" s="13">
        <v>6</v>
      </c>
      <c r="B11" s="290" t="s">
        <v>204</v>
      </c>
      <c r="C11" s="290">
        <v>60000</v>
      </c>
      <c r="D11" s="290">
        <v>60000</v>
      </c>
      <c r="E11" s="290">
        <v>60000</v>
      </c>
      <c r="F11" s="294">
        <f t="shared" si="0"/>
        <v>0.2</v>
      </c>
      <c r="G11" s="290">
        <v>60000</v>
      </c>
      <c r="H11" s="290">
        <v>50000</v>
      </c>
      <c r="I11" s="290">
        <v>50000</v>
      </c>
      <c r="J11" s="290">
        <v>20000</v>
      </c>
      <c r="K11" s="305"/>
    </row>
    <row r="12" spans="1:11" s="1" customFormat="1" ht="19.5" customHeight="1">
      <c r="A12" s="13">
        <v>7</v>
      </c>
      <c r="B12" s="290" t="s">
        <v>205</v>
      </c>
      <c r="C12" s="290">
        <v>100000</v>
      </c>
      <c r="D12" s="290">
        <v>100000</v>
      </c>
      <c r="E12" s="290">
        <v>100000</v>
      </c>
      <c r="F12" s="294">
        <f t="shared" si="0"/>
        <v>0</v>
      </c>
      <c r="G12" s="290">
        <v>100000</v>
      </c>
      <c r="H12" s="290">
        <v>100000</v>
      </c>
      <c r="I12" s="290">
        <v>70000</v>
      </c>
      <c r="J12" s="290">
        <v>80000</v>
      </c>
      <c r="K12" s="305"/>
    </row>
    <row r="13" spans="1:11" s="1" customFormat="1" ht="48" customHeight="1">
      <c r="A13" s="13">
        <v>8</v>
      </c>
      <c r="B13" s="290" t="s">
        <v>206</v>
      </c>
      <c r="C13" s="290">
        <v>250000</v>
      </c>
      <c r="D13" s="290">
        <v>279600</v>
      </c>
      <c r="E13" s="290">
        <v>200000</v>
      </c>
      <c r="F13" s="294">
        <f t="shared" si="0"/>
        <v>10</v>
      </c>
      <c r="G13" s="290">
        <v>330000</v>
      </c>
      <c r="H13" s="290">
        <v>30000</v>
      </c>
      <c r="I13" s="290">
        <v>20000</v>
      </c>
      <c r="J13" s="308">
        <v>0</v>
      </c>
      <c r="K13" s="281" t="s">
        <v>207</v>
      </c>
    </row>
    <row r="14" spans="1:11" s="1" customFormat="1" ht="19.5" customHeight="1">
      <c r="A14" s="13">
        <v>9</v>
      </c>
      <c r="B14" s="290" t="s">
        <v>208</v>
      </c>
      <c r="C14" s="290">
        <v>1200000</v>
      </c>
      <c r="D14" s="290">
        <v>1200000</v>
      </c>
      <c r="E14" s="290">
        <v>1200000</v>
      </c>
      <c r="F14" s="294">
        <f t="shared" si="0"/>
        <v>0.25</v>
      </c>
      <c r="G14" s="290">
        <v>1500000</v>
      </c>
      <c r="H14" s="290">
        <v>1200000</v>
      </c>
      <c r="I14" s="290">
        <v>765000</v>
      </c>
      <c r="J14" s="290">
        <v>1200000</v>
      </c>
      <c r="K14" s="309"/>
    </row>
    <row r="15" spans="1:11" s="1" customFormat="1" ht="19.5" customHeight="1">
      <c r="A15" s="13">
        <v>10</v>
      </c>
      <c r="B15" s="290" t="s">
        <v>209</v>
      </c>
      <c r="C15" s="290">
        <v>173000</v>
      </c>
      <c r="D15" s="290">
        <v>173000</v>
      </c>
      <c r="E15" s="290">
        <v>173000</v>
      </c>
      <c r="F15" s="294">
        <f t="shared" si="0"/>
        <v>0.04046242774566474</v>
      </c>
      <c r="G15" s="290">
        <v>180000</v>
      </c>
      <c r="H15" s="290">
        <v>173000</v>
      </c>
      <c r="I15" s="290">
        <v>172731</v>
      </c>
      <c r="J15" s="290">
        <v>215913.75</v>
      </c>
      <c r="K15" s="305" t="s">
        <v>210</v>
      </c>
    </row>
    <row r="16" spans="1:11" s="1" customFormat="1" ht="19.5" customHeight="1">
      <c r="A16" s="13">
        <v>11</v>
      </c>
      <c r="B16" s="290" t="s">
        <v>211</v>
      </c>
      <c r="C16" s="290">
        <v>2400000</v>
      </c>
      <c r="D16" s="290">
        <v>2400000</v>
      </c>
      <c r="E16" s="290">
        <v>2400000</v>
      </c>
      <c r="F16" s="294">
        <f t="shared" si="0"/>
        <v>0.043478260869565216</v>
      </c>
      <c r="G16" s="290">
        <v>2400000</v>
      </c>
      <c r="H16" s="290">
        <v>2300000</v>
      </c>
      <c r="I16" s="290">
        <v>1648723.46</v>
      </c>
      <c r="J16" s="290">
        <v>2057807.3</v>
      </c>
      <c r="K16" s="305"/>
    </row>
    <row r="17" spans="1:11" s="1" customFormat="1" ht="19.5" customHeight="1">
      <c r="A17" s="13">
        <v>12</v>
      </c>
      <c r="B17" s="289" t="s">
        <v>212</v>
      </c>
      <c r="C17" s="289">
        <v>150000</v>
      </c>
      <c r="D17" s="289">
        <v>150000</v>
      </c>
      <c r="E17" s="289">
        <v>150000</v>
      </c>
      <c r="F17" s="294">
        <f t="shared" si="0"/>
        <v>0</v>
      </c>
      <c r="G17" s="289">
        <v>150000</v>
      </c>
      <c r="H17" s="290">
        <v>150000</v>
      </c>
      <c r="I17" s="290"/>
      <c r="J17" s="290">
        <v>0</v>
      </c>
      <c r="K17" s="310"/>
    </row>
    <row r="18" spans="1:11" s="1" customFormat="1" ht="19.5" customHeight="1">
      <c r="A18" s="13">
        <v>13</v>
      </c>
      <c r="B18" s="290" t="s">
        <v>213</v>
      </c>
      <c r="C18" s="290">
        <v>20000</v>
      </c>
      <c r="D18" s="290">
        <v>30000</v>
      </c>
      <c r="E18" s="290">
        <v>20000</v>
      </c>
      <c r="F18" s="294">
        <f t="shared" si="0"/>
        <v>0.5</v>
      </c>
      <c r="G18" s="290">
        <v>30000</v>
      </c>
      <c r="H18" s="290">
        <v>20000</v>
      </c>
      <c r="I18" s="290"/>
      <c r="J18" s="290">
        <v>0</v>
      </c>
      <c r="K18" s="305"/>
    </row>
    <row r="19" spans="1:11" s="1" customFormat="1" ht="19.5" customHeight="1">
      <c r="A19" s="13">
        <v>14</v>
      </c>
      <c r="B19" s="290" t="s">
        <v>214</v>
      </c>
      <c r="C19" s="290">
        <v>25000</v>
      </c>
      <c r="D19" s="290">
        <v>25000</v>
      </c>
      <c r="E19" s="290">
        <v>25000</v>
      </c>
      <c r="F19" s="294">
        <f t="shared" si="0"/>
        <v>0.2</v>
      </c>
      <c r="G19" s="290">
        <v>30000</v>
      </c>
      <c r="H19" s="290">
        <v>25000</v>
      </c>
      <c r="I19" s="290">
        <v>20000</v>
      </c>
      <c r="J19" s="290">
        <v>15000</v>
      </c>
      <c r="K19" s="305"/>
    </row>
    <row r="20" spans="1:11" s="1" customFormat="1" ht="19.5" customHeight="1">
      <c r="A20" s="13">
        <v>15</v>
      </c>
      <c r="B20" s="290" t="s">
        <v>215</v>
      </c>
      <c r="C20" s="290">
        <v>20000</v>
      </c>
      <c r="D20" s="290">
        <v>20000</v>
      </c>
      <c r="E20" s="290">
        <v>20000</v>
      </c>
      <c r="F20" s="294">
        <f t="shared" si="0"/>
        <v>0</v>
      </c>
      <c r="G20" s="290">
        <v>20000</v>
      </c>
      <c r="H20" s="290">
        <v>20000</v>
      </c>
      <c r="I20" s="290">
        <v>10000</v>
      </c>
      <c r="J20" s="290">
        <v>5000</v>
      </c>
      <c r="K20" s="305"/>
    </row>
    <row r="21" spans="1:11" s="1" customFormat="1" ht="19.5" customHeight="1">
      <c r="A21" s="13">
        <v>16</v>
      </c>
      <c r="B21" s="290" t="s">
        <v>216</v>
      </c>
      <c r="C21" s="290">
        <v>100000</v>
      </c>
      <c r="D21" s="290">
        <v>100000</v>
      </c>
      <c r="E21" s="290">
        <v>100000</v>
      </c>
      <c r="F21" s="294">
        <f aca="true" t="shared" si="1" ref="F21:F33">(G21-H21)/H21</f>
        <v>0.1111111111111111</v>
      </c>
      <c r="G21" s="290">
        <v>100000</v>
      </c>
      <c r="H21" s="290">
        <v>90000</v>
      </c>
      <c r="I21" s="290">
        <v>90000</v>
      </c>
      <c r="J21" s="290">
        <v>100000</v>
      </c>
      <c r="K21" s="305"/>
    </row>
    <row r="22" spans="1:11" s="1" customFormat="1" ht="19.5" customHeight="1">
      <c r="A22" s="13">
        <v>17</v>
      </c>
      <c r="B22" s="290" t="s">
        <v>217</v>
      </c>
      <c r="C22" s="290">
        <v>200000</v>
      </c>
      <c r="D22" s="290">
        <v>200000</v>
      </c>
      <c r="E22" s="290">
        <v>200000</v>
      </c>
      <c r="F22" s="294">
        <f t="shared" si="1"/>
        <v>0</v>
      </c>
      <c r="G22" s="290">
        <v>200000</v>
      </c>
      <c r="H22" s="290">
        <v>200000</v>
      </c>
      <c r="I22" s="290">
        <v>200000</v>
      </c>
      <c r="J22" s="290">
        <v>100000</v>
      </c>
      <c r="K22" s="305"/>
    </row>
    <row r="23" spans="1:11" s="1" customFormat="1" ht="19.5" customHeight="1">
      <c r="A23" s="13">
        <v>18</v>
      </c>
      <c r="B23" s="290" t="s">
        <v>218</v>
      </c>
      <c r="C23" s="290">
        <v>300000</v>
      </c>
      <c r="D23" s="290">
        <v>300000</v>
      </c>
      <c r="E23" s="290">
        <v>300000</v>
      </c>
      <c r="F23" s="294">
        <f t="shared" si="1"/>
        <v>6.5</v>
      </c>
      <c r="G23" s="290">
        <v>300000</v>
      </c>
      <c r="H23" s="290">
        <v>40000</v>
      </c>
      <c r="I23" s="290">
        <v>40000</v>
      </c>
      <c r="J23" s="290">
        <v>10000</v>
      </c>
      <c r="K23" s="305" t="s">
        <v>219</v>
      </c>
    </row>
    <row r="24" spans="1:11" s="1" customFormat="1" ht="19.5" customHeight="1">
      <c r="A24" s="13">
        <v>19</v>
      </c>
      <c r="B24" s="290" t="s">
        <v>220</v>
      </c>
      <c r="C24" s="290">
        <v>500000</v>
      </c>
      <c r="D24" s="290">
        <v>550000</v>
      </c>
      <c r="E24" s="290">
        <v>550000</v>
      </c>
      <c r="F24" s="294">
        <f t="shared" si="1"/>
        <v>0.09090909090909091</v>
      </c>
      <c r="G24" s="290">
        <v>600000</v>
      </c>
      <c r="H24" s="290">
        <v>550000</v>
      </c>
      <c r="I24" s="290">
        <v>200000</v>
      </c>
      <c r="J24" s="290">
        <v>550000</v>
      </c>
      <c r="K24" s="305"/>
    </row>
    <row r="25" spans="1:11" s="1" customFormat="1" ht="19.5" customHeight="1">
      <c r="A25" s="13">
        <v>20</v>
      </c>
      <c r="B25" s="290" t="s">
        <v>221</v>
      </c>
      <c r="C25" s="290">
        <v>100000</v>
      </c>
      <c r="D25" s="290">
        <v>100000</v>
      </c>
      <c r="E25" s="290">
        <v>60000</v>
      </c>
      <c r="F25" s="294">
        <f t="shared" si="1"/>
        <v>2.5416666666666665</v>
      </c>
      <c r="G25" s="290">
        <v>212500</v>
      </c>
      <c r="H25" s="290">
        <v>60000</v>
      </c>
      <c r="I25" s="290">
        <v>60000</v>
      </c>
      <c r="J25" s="290">
        <v>30000</v>
      </c>
      <c r="K25" s="305"/>
    </row>
    <row r="26" spans="1:11" s="1" customFormat="1" ht="19.5" customHeight="1">
      <c r="A26" s="13">
        <v>21</v>
      </c>
      <c r="B26" s="290" t="s">
        <v>222</v>
      </c>
      <c r="C26" s="290">
        <v>50000</v>
      </c>
      <c r="D26" s="290">
        <v>50000</v>
      </c>
      <c r="E26" s="290">
        <v>50000</v>
      </c>
      <c r="F26" s="294">
        <f t="shared" si="1"/>
        <v>1</v>
      </c>
      <c r="G26" s="290">
        <v>100000</v>
      </c>
      <c r="H26" s="290">
        <v>50000</v>
      </c>
      <c r="I26" s="290">
        <v>50000</v>
      </c>
      <c r="J26" s="311"/>
      <c r="K26" s="305"/>
    </row>
    <row r="27" spans="1:11" s="1" customFormat="1" ht="19.5" customHeight="1">
      <c r="A27" s="13">
        <v>22</v>
      </c>
      <c r="B27" s="290" t="s">
        <v>223</v>
      </c>
      <c r="C27" s="290">
        <v>360000</v>
      </c>
      <c r="D27" s="290">
        <v>360000</v>
      </c>
      <c r="E27" s="290">
        <v>360000</v>
      </c>
      <c r="F27" s="294">
        <f t="shared" si="1"/>
        <v>0</v>
      </c>
      <c r="G27" s="290">
        <v>360000</v>
      </c>
      <c r="H27" s="290">
        <v>360000</v>
      </c>
      <c r="I27" s="290">
        <v>291200</v>
      </c>
      <c r="J27" s="290">
        <v>356200</v>
      </c>
      <c r="K27" s="305"/>
    </row>
    <row r="28" spans="1:11" s="1" customFormat="1" ht="19.5" customHeight="1">
      <c r="A28" s="13">
        <v>23</v>
      </c>
      <c r="B28" s="290" t="s">
        <v>224</v>
      </c>
      <c r="C28" s="290">
        <v>966000</v>
      </c>
      <c r="D28" s="290">
        <v>966000</v>
      </c>
      <c r="E28" s="290">
        <v>700000</v>
      </c>
      <c r="F28" s="294">
        <f t="shared" si="1"/>
        <v>0.2857142857142857</v>
      </c>
      <c r="G28" s="290">
        <v>900000</v>
      </c>
      <c r="H28" s="290">
        <v>700000</v>
      </c>
      <c r="I28" s="290">
        <v>500000</v>
      </c>
      <c r="J28" s="290">
        <v>850000</v>
      </c>
      <c r="K28" s="305"/>
    </row>
    <row r="29" spans="1:11" s="1" customFormat="1" ht="19.5" customHeight="1">
      <c r="A29" s="13">
        <v>24</v>
      </c>
      <c r="B29" s="290" t="s">
        <v>225</v>
      </c>
      <c r="C29" s="290">
        <v>50000</v>
      </c>
      <c r="D29" s="290">
        <v>80000</v>
      </c>
      <c r="E29" s="290">
        <v>50000</v>
      </c>
      <c r="F29" s="294">
        <f t="shared" si="1"/>
        <v>0.6</v>
      </c>
      <c r="G29" s="290">
        <v>80000</v>
      </c>
      <c r="H29" s="290">
        <v>50000</v>
      </c>
      <c r="I29" s="290">
        <v>50000</v>
      </c>
      <c r="J29" s="290">
        <v>80000</v>
      </c>
      <c r="K29" s="305"/>
    </row>
    <row r="30" spans="1:11" s="1" customFormat="1" ht="19.5" customHeight="1">
      <c r="A30" s="13">
        <v>25</v>
      </c>
      <c r="B30" s="290" t="s">
        <v>226</v>
      </c>
      <c r="C30" s="290">
        <v>134160</v>
      </c>
      <c r="D30" s="290">
        <v>134160</v>
      </c>
      <c r="E30" s="290">
        <v>100000</v>
      </c>
      <c r="F30" s="294">
        <f t="shared" si="1"/>
        <v>1</v>
      </c>
      <c r="G30" s="290">
        <v>200000</v>
      </c>
      <c r="H30" s="290">
        <v>100000</v>
      </c>
      <c r="I30" s="290">
        <v>100000</v>
      </c>
      <c r="J30" s="290">
        <v>1400000</v>
      </c>
      <c r="K30" s="305" t="s">
        <v>227</v>
      </c>
    </row>
    <row r="31" spans="1:11" s="1" customFormat="1" ht="19.5" customHeight="1">
      <c r="A31" s="13">
        <v>26</v>
      </c>
      <c r="B31" s="290" t="s">
        <v>228</v>
      </c>
      <c r="C31" s="290">
        <v>35000</v>
      </c>
      <c r="D31" s="290">
        <v>35000</v>
      </c>
      <c r="E31" s="290">
        <v>35000</v>
      </c>
      <c r="F31" s="294">
        <f t="shared" si="1"/>
        <v>0.42857142857142855</v>
      </c>
      <c r="G31" s="290">
        <v>50000</v>
      </c>
      <c r="H31" s="290">
        <v>35000</v>
      </c>
      <c r="I31" s="311"/>
      <c r="J31" s="290">
        <v>40000</v>
      </c>
      <c r="K31" s="305"/>
    </row>
    <row r="32" spans="1:11" s="1" customFormat="1" ht="19.5" customHeight="1">
      <c r="A32" s="13">
        <v>27</v>
      </c>
      <c r="B32" s="289" t="s">
        <v>229</v>
      </c>
      <c r="C32" s="289">
        <v>20000</v>
      </c>
      <c r="D32" s="289">
        <v>20000</v>
      </c>
      <c r="E32" s="289">
        <v>20000</v>
      </c>
      <c r="F32" s="294">
        <f t="shared" si="1"/>
        <v>0</v>
      </c>
      <c r="G32" s="289">
        <v>20000</v>
      </c>
      <c r="H32" s="290">
        <v>20000</v>
      </c>
      <c r="I32" s="290"/>
      <c r="J32" s="290">
        <v>20000</v>
      </c>
      <c r="K32" s="302"/>
    </row>
    <row r="33" spans="1:11" s="1" customFormat="1" ht="19.5" customHeight="1">
      <c r="A33" s="13">
        <v>28</v>
      </c>
      <c r="B33" s="290" t="s">
        <v>230</v>
      </c>
      <c r="C33" s="290">
        <v>18000</v>
      </c>
      <c r="D33" s="290">
        <v>18000</v>
      </c>
      <c r="E33" s="290">
        <v>18000</v>
      </c>
      <c r="F33" s="294">
        <f t="shared" si="1"/>
        <v>0.6666666666666666</v>
      </c>
      <c r="G33" s="290">
        <v>30000</v>
      </c>
      <c r="H33" s="290">
        <v>18000</v>
      </c>
      <c r="I33" s="311"/>
      <c r="J33" s="290">
        <v>20000</v>
      </c>
      <c r="K33" s="305"/>
    </row>
    <row r="34" spans="1:11" s="1" customFormat="1" ht="19.5" customHeight="1">
      <c r="A34" s="13">
        <v>29</v>
      </c>
      <c r="B34" s="290" t="s">
        <v>231</v>
      </c>
      <c r="C34" s="290">
        <v>433939</v>
      </c>
      <c r="D34" s="290">
        <v>433939</v>
      </c>
      <c r="E34" s="290"/>
      <c r="F34" s="294"/>
      <c r="G34" s="290"/>
      <c r="H34" s="290"/>
      <c r="I34" s="290"/>
      <c r="J34" s="290"/>
      <c r="K34" s="305" t="s">
        <v>232</v>
      </c>
    </row>
    <row r="35" spans="1:11" s="1" customFormat="1" ht="19.5" customHeight="1">
      <c r="A35" s="13">
        <v>30</v>
      </c>
      <c r="B35" s="290" t="s">
        <v>233</v>
      </c>
      <c r="C35" s="290">
        <v>50000</v>
      </c>
      <c r="D35" s="290">
        <v>150000</v>
      </c>
      <c r="E35" s="290"/>
      <c r="F35" s="294"/>
      <c r="G35" s="290"/>
      <c r="H35" s="290"/>
      <c r="I35" s="290"/>
      <c r="J35" s="290"/>
      <c r="K35" s="305" t="s">
        <v>234</v>
      </c>
    </row>
    <row r="36" spans="1:11" s="1" customFormat="1" ht="19.5" customHeight="1">
      <c r="A36" s="13">
        <v>31</v>
      </c>
      <c r="B36" s="290" t="s">
        <v>235</v>
      </c>
      <c r="C36" s="290"/>
      <c r="D36" s="290"/>
      <c r="E36" s="295"/>
      <c r="F36" s="294"/>
      <c r="G36" s="290"/>
      <c r="H36" s="290">
        <v>121600</v>
      </c>
      <c r="I36" s="290">
        <v>91000</v>
      </c>
      <c r="J36" s="290">
        <v>85000</v>
      </c>
      <c r="K36" s="305"/>
    </row>
    <row r="37" spans="1:11" s="1" customFormat="1" ht="19.5" customHeight="1">
      <c r="A37" s="13">
        <v>32</v>
      </c>
      <c r="B37" s="290" t="s">
        <v>236</v>
      </c>
      <c r="C37" s="290"/>
      <c r="D37" s="290"/>
      <c r="E37" s="295"/>
      <c r="F37" s="294"/>
      <c r="G37" s="290"/>
      <c r="H37" s="290">
        <v>50000</v>
      </c>
      <c r="I37" s="290">
        <v>169350</v>
      </c>
      <c r="J37" s="290">
        <v>60000</v>
      </c>
      <c r="K37" s="305" t="s">
        <v>237</v>
      </c>
    </row>
    <row r="38" spans="1:11" s="1" customFormat="1" ht="19.5" customHeight="1">
      <c r="A38" s="13">
        <v>33</v>
      </c>
      <c r="B38" s="290" t="s">
        <v>238</v>
      </c>
      <c r="C38" s="290"/>
      <c r="D38" s="290"/>
      <c r="E38" s="295"/>
      <c r="F38" s="294"/>
      <c r="G38" s="290"/>
      <c r="H38" s="290">
        <v>30000</v>
      </c>
      <c r="I38" s="290"/>
      <c r="J38" s="290">
        <v>0</v>
      </c>
      <c r="K38" s="249"/>
    </row>
    <row r="39" spans="1:11" s="1" customFormat="1" ht="19.5" customHeight="1">
      <c r="A39" s="13">
        <v>34</v>
      </c>
      <c r="B39" s="290" t="s">
        <v>239</v>
      </c>
      <c r="C39" s="290"/>
      <c r="D39" s="290"/>
      <c r="E39" s="295"/>
      <c r="F39" s="294"/>
      <c r="G39" s="290"/>
      <c r="H39" s="290">
        <v>50000</v>
      </c>
      <c r="I39" s="290">
        <v>20000</v>
      </c>
      <c r="J39" s="290">
        <v>0</v>
      </c>
      <c r="K39" s="305"/>
    </row>
    <row r="40" spans="1:11" s="1" customFormat="1" ht="19.5" customHeight="1">
      <c r="A40" s="13">
        <v>35</v>
      </c>
      <c r="B40" s="289" t="s">
        <v>240</v>
      </c>
      <c r="C40" s="289"/>
      <c r="D40" s="289"/>
      <c r="E40" s="295"/>
      <c r="F40" s="294"/>
      <c r="G40" s="289"/>
      <c r="H40" s="290">
        <v>90000</v>
      </c>
      <c r="I40" s="290"/>
      <c r="J40" s="290">
        <v>30000</v>
      </c>
      <c r="K40" s="302"/>
    </row>
    <row r="41" spans="2:11" s="1" customFormat="1" ht="19.5" customHeight="1">
      <c r="B41" s="296" t="s">
        <v>161</v>
      </c>
      <c r="C41" s="120">
        <f>SUM(C42:C48)</f>
        <v>880000</v>
      </c>
      <c r="D41" s="120">
        <f>SUM(D42:D48)</f>
        <v>880000</v>
      </c>
      <c r="E41" s="120">
        <f>SUM(E42:E48)</f>
        <v>880000</v>
      </c>
      <c r="F41" s="292">
        <f>(G41-H41)/H41</f>
        <v>0.045068582625734814</v>
      </c>
      <c r="G41" s="120">
        <f>SUM(G42:G48)</f>
        <v>960000</v>
      </c>
      <c r="H41" s="120">
        <f>SUM(H42:H48)</f>
        <v>918600</v>
      </c>
      <c r="I41" s="120">
        <f>SUM(I42:I48)</f>
        <v>460000</v>
      </c>
      <c r="J41" s="120">
        <f>SUM(J42:J48)</f>
        <v>732600</v>
      </c>
      <c r="K41" s="296"/>
    </row>
    <row r="42" spans="1:11" s="1" customFormat="1" ht="153" customHeight="1">
      <c r="A42" s="13">
        <v>1</v>
      </c>
      <c r="B42" s="290" t="s">
        <v>241</v>
      </c>
      <c r="C42" s="290">
        <v>600000</v>
      </c>
      <c r="D42" s="290">
        <v>600000</v>
      </c>
      <c r="E42" s="290">
        <v>600000</v>
      </c>
      <c r="F42" s="294">
        <f>(G42-H42)/H42</f>
        <v>0.5519917227108122</v>
      </c>
      <c r="G42" s="290">
        <v>600000</v>
      </c>
      <c r="H42" s="290">
        <v>386600</v>
      </c>
      <c r="I42" s="290">
        <v>270000</v>
      </c>
      <c r="J42" s="290">
        <v>336600</v>
      </c>
      <c r="K42" s="304" t="s">
        <v>242</v>
      </c>
    </row>
    <row r="43" spans="1:11" s="1" customFormat="1" ht="51.75" customHeight="1">
      <c r="A43" s="13">
        <v>2</v>
      </c>
      <c r="B43" s="290" t="s">
        <v>243</v>
      </c>
      <c r="C43" s="290">
        <v>80000</v>
      </c>
      <c r="D43" s="290">
        <v>80000</v>
      </c>
      <c r="E43" s="290">
        <v>80000</v>
      </c>
      <c r="F43" s="294">
        <f>(G43-H43)/H43</f>
        <v>0.42857142857142855</v>
      </c>
      <c r="G43" s="290">
        <v>80000</v>
      </c>
      <c r="H43" s="290">
        <v>56000</v>
      </c>
      <c r="I43" s="290">
        <v>50000</v>
      </c>
      <c r="J43" s="290">
        <v>56000</v>
      </c>
      <c r="K43" s="304" t="s">
        <v>244</v>
      </c>
    </row>
    <row r="44" spans="1:11" s="1" customFormat="1" ht="87" customHeight="1">
      <c r="A44" s="13">
        <v>3</v>
      </c>
      <c r="B44" s="290" t="s">
        <v>245</v>
      </c>
      <c r="C44" s="290">
        <v>200000</v>
      </c>
      <c r="D44" s="290">
        <v>200000</v>
      </c>
      <c r="E44" s="290">
        <v>200000</v>
      </c>
      <c r="F44" s="294">
        <f>(G44-H44)/H44</f>
        <v>1.3333333333333333</v>
      </c>
      <c r="G44" s="290">
        <v>280000</v>
      </c>
      <c r="H44" s="290">
        <v>120000</v>
      </c>
      <c r="I44" s="311"/>
      <c r="J44" s="290">
        <v>140000</v>
      </c>
      <c r="K44" s="304" t="s">
        <v>246</v>
      </c>
    </row>
    <row r="45" spans="1:11" s="1" customFormat="1" ht="36" customHeight="1">
      <c r="A45" s="13">
        <v>4</v>
      </c>
      <c r="B45" s="69" t="s">
        <v>247</v>
      </c>
      <c r="C45" s="290"/>
      <c r="D45" s="290"/>
      <c r="E45" s="294"/>
      <c r="F45" s="294"/>
      <c r="G45" s="290"/>
      <c r="H45" s="290">
        <v>100000</v>
      </c>
      <c r="I45" s="311"/>
      <c r="J45" s="290">
        <v>60000</v>
      </c>
      <c r="K45" s="305"/>
    </row>
    <row r="46" spans="1:11" s="1" customFormat="1" ht="48" customHeight="1">
      <c r="A46" s="13">
        <v>5</v>
      </c>
      <c r="B46" s="297" t="s">
        <v>248</v>
      </c>
      <c r="C46" s="297"/>
      <c r="D46" s="297"/>
      <c r="E46" s="294"/>
      <c r="F46" s="294"/>
      <c r="G46" s="289"/>
      <c r="H46" s="290">
        <v>80000</v>
      </c>
      <c r="I46" s="312"/>
      <c r="J46" s="312"/>
      <c r="K46" s="302"/>
    </row>
    <row r="47" spans="1:11" s="1" customFormat="1" ht="19.5" customHeight="1">
      <c r="A47" s="13">
        <v>6</v>
      </c>
      <c r="B47" s="290" t="s">
        <v>249</v>
      </c>
      <c r="C47" s="290"/>
      <c r="D47" s="290"/>
      <c r="E47" s="294"/>
      <c r="F47" s="294"/>
      <c r="G47" s="290"/>
      <c r="H47" s="290">
        <v>150000</v>
      </c>
      <c r="I47" s="290">
        <v>120000</v>
      </c>
      <c r="J47" s="290">
        <v>140000</v>
      </c>
      <c r="K47" s="305"/>
    </row>
    <row r="48" spans="1:11" s="1" customFormat="1" ht="19.5" customHeight="1">
      <c r="A48" s="13">
        <v>7</v>
      </c>
      <c r="B48" s="290" t="s">
        <v>250</v>
      </c>
      <c r="C48" s="290"/>
      <c r="D48" s="290"/>
      <c r="E48" s="294"/>
      <c r="F48" s="294"/>
      <c r="G48" s="290"/>
      <c r="H48" s="290">
        <v>26000</v>
      </c>
      <c r="I48" s="290">
        <v>20000</v>
      </c>
      <c r="J48" s="311"/>
      <c r="K48" s="305"/>
    </row>
    <row r="49" spans="2:11" s="1" customFormat="1" ht="19.5" customHeight="1">
      <c r="B49" s="298"/>
      <c r="C49" s="298"/>
      <c r="D49" s="298"/>
      <c r="E49" s="298"/>
      <c r="F49" s="298"/>
      <c r="G49" s="298"/>
      <c r="H49" s="299"/>
      <c r="I49" s="299"/>
      <c r="J49" s="299"/>
      <c r="K49" s="313"/>
    </row>
  </sheetData>
  <sheetProtection/>
  <mergeCells count="12">
    <mergeCell ref="A2:A5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8:K9"/>
  </mergeCells>
  <printOptions/>
  <pageMargins left="0.3576388888888889" right="0.3576388888888889" top="0.40902777777777777" bottom="0.40902777777777777" header="0.5118055555555555" footer="0.5118055555555555"/>
  <pageSetup fitToHeight="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.50390625" style="2" customWidth="1"/>
    <col min="2" max="2" width="40.75390625" style="0" customWidth="1"/>
    <col min="3" max="3" width="12.25390625" style="0" customWidth="1"/>
    <col min="4" max="4" width="11.875" style="0" customWidth="1"/>
    <col min="5" max="5" width="10.875" style="0" customWidth="1"/>
    <col min="6" max="6" width="10.50390625" style="0" customWidth="1"/>
    <col min="7" max="7" width="9.50390625" style="0" customWidth="1"/>
    <col min="8" max="8" width="10.25390625" style="0" customWidth="1"/>
    <col min="9" max="9" width="11.00390625" style="0" customWidth="1"/>
    <col min="10" max="10" width="12.125" style="0" customWidth="1"/>
    <col min="11" max="11" width="11.50390625" style="0" customWidth="1"/>
    <col min="12" max="12" width="39.625" style="0" customWidth="1"/>
  </cols>
  <sheetData>
    <row r="1" spans="1:11" s="169" customFormat="1" ht="19.5" customHeight="1">
      <c r="A1" s="192"/>
      <c r="H1" s="268"/>
      <c r="I1" s="268"/>
      <c r="J1" s="268"/>
      <c r="K1" s="268"/>
    </row>
    <row r="2" spans="1:12" s="169" customFormat="1" ht="19.5" customHeight="1">
      <c r="A2" s="192"/>
      <c r="B2" s="237" t="s">
        <v>251</v>
      </c>
      <c r="C2" s="238"/>
      <c r="D2" s="238"/>
      <c r="E2" s="238"/>
      <c r="F2" s="238"/>
      <c r="G2" s="238"/>
      <c r="H2" s="240"/>
      <c r="I2" s="240"/>
      <c r="J2" s="240"/>
      <c r="K2" s="247"/>
      <c r="L2" s="248"/>
    </row>
    <row r="3" spans="1:12" s="169" customFormat="1" ht="19.5" customHeight="1">
      <c r="A3" s="269" t="s">
        <v>151</v>
      </c>
      <c r="B3" s="241"/>
      <c r="C3" s="241" t="s">
        <v>80</v>
      </c>
      <c r="D3" s="241" t="s">
        <v>81</v>
      </c>
      <c r="E3" s="241" t="s">
        <v>82</v>
      </c>
      <c r="F3" s="242" t="s">
        <v>193</v>
      </c>
      <c r="G3" s="241" t="s">
        <v>83</v>
      </c>
      <c r="H3" s="241" t="s">
        <v>84</v>
      </c>
      <c r="I3" s="241" t="s">
        <v>194</v>
      </c>
      <c r="J3" s="241" t="s">
        <v>252</v>
      </c>
      <c r="K3" s="241" t="s">
        <v>195</v>
      </c>
      <c r="L3" s="279" t="s">
        <v>6</v>
      </c>
    </row>
    <row r="4" spans="1:12" s="169" customFormat="1" ht="19.5" customHeight="1">
      <c r="A4" s="270"/>
      <c r="B4" s="241"/>
      <c r="C4" s="241"/>
      <c r="D4" s="241"/>
      <c r="E4" s="241"/>
      <c r="F4" s="242"/>
      <c r="G4" s="241"/>
      <c r="H4" s="241"/>
      <c r="I4" s="241"/>
      <c r="J4" s="241"/>
      <c r="K4" s="241"/>
      <c r="L4" s="279"/>
    </row>
    <row r="5" spans="1:12" s="169" customFormat="1" ht="19.5" customHeight="1">
      <c r="A5" s="270"/>
      <c r="B5" s="23" t="s">
        <v>253</v>
      </c>
      <c r="C5" s="23"/>
      <c r="D5" s="23"/>
      <c r="E5" s="23"/>
      <c r="F5" s="23"/>
      <c r="G5" s="23"/>
      <c r="H5" s="228"/>
      <c r="I5" s="228"/>
      <c r="J5" s="280"/>
      <c r="K5" s="228"/>
      <c r="L5" s="249"/>
    </row>
    <row r="6" spans="1:12" s="169" customFormat="1" ht="19.5" customHeight="1">
      <c r="A6" s="270"/>
      <c r="B6" s="271" t="s">
        <v>164</v>
      </c>
      <c r="C6" s="272">
        <f>SUM(C7:C16)</f>
        <v>28550000</v>
      </c>
      <c r="D6" s="272">
        <f>SUM(D7:D15)</f>
        <v>26550000</v>
      </c>
      <c r="E6" s="272">
        <f>SUM(E7:E15)</f>
        <v>26550000</v>
      </c>
      <c r="F6" s="273">
        <f>(G6-H6)/H6</f>
        <v>-0.0005260389268805891</v>
      </c>
      <c r="G6" s="272">
        <f>SUM(G7:G26)</f>
        <v>22800000</v>
      </c>
      <c r="H6" s="272">
        <f>SUM(H7:H26)</f>
        <v>22812000</v>
      </c>
      <c r="I6" s="272">
        <f>SUM(I7:I26)</f>
        <v>7867218.33</v>
      </c>
      <c r="J6" s="272">
        <f>SUM(J7:J26)</f>
        <v>7867218.33</v>
      </c>
      <c r="K6" s="272">
        <f>SUM(K7:K26)</f>
        <v>12752614.84</v>
      </c>
      <c r="L6" s="120"/>
    </row>
    <row r="7" spans="1:12" s="170" customFormat="1" ht="19.5" customHeight="1">
      <c r="A7" s="194">
        <v>1</v>
      </c>
      <c r="B7" s="23" t="s">
        <v>254</v>
      </c>
      <c r="C7" s="23">
        <v>345000</v>
      </c>
      <c r="D7" s="23">
        <v>345000</v>
      </c>
      <c r="E7" s="23">
        <v>345000</v>
      </c>
      <c r="F7" s="43" t="e">
        <f>(G7-H7)/H7</f>
        <v>#DIV/0!</v>
      </c>
      <c r="G7" s="159">
        <v>345000</v>
      </c>
      <c r="H7" s="159"/>
      <c r="I7" s="159"/>
      <c r="J7" s="159"/>
      <c r="K7" s="253"/>
      <c r="L7" s="251"/>
    </row>
    <row r="8" spans="1:12" s="105" customFormat="1" ht="19.5" customHeight="1">
      <c r="A8" s="194">
        <v>2</v>
      </c>
      <c r="B8" s="23" t="s">
        <v>255</v>
      </c>
      <c r="C8" s="23">
        <v>40000</v>
      </c>
      <c r="D8" s="23">
        <v>40000</v>
      </c>
      <c r="E8" s="23">
        <v>40000</v>
      </c>
      <c r="F8" s="43">
        <f>(G8-H8)/H8*100</f>
        <v>0</v>
      </c>
      <c r="G8" s="159">
        <v>40000</v>
      </c>
      <c r="H8" s="159">
        <v>40000</v>
      </c>
      <c r="I8" s="159">
        <v>40000</v>
      </c>
      <c r="J8" s="159">
        <v>40000</v>
      </c>
      <c r="K8" s="159">
        <v>40000</v>
      </c>
      <c r="L8" s="249"/>
    </row>
    <row r="9" spans="1:12" s="105" customFormat="1" ht="19.5" customHeight="1">
      <c r="A9" s="194">
        <v>3</v>
      </c>
      <c r="B9" s="23" t="s">
        <v>256</v>
      </c>
      <c r="C9" s="23">
        <v>120000</v>
      </c>
      <c r="D9" s="23">
        <v>120000</v>
      </c>
      <c r="E9" s="23">
        <v>120000</v>
      </c>
      <c r="F9" s="43">
        <f>(G9-H9)/H9</f>
        <v>0.15384615384615385</v>
      </c>
      <c r="G9" s="159">
        <v>150000</v>
      </c>
      <c r="H9" s="159">
        <v>130000</v>
      </c>
      <c r="I9" s="159">
        <v>65000</v>
      </c>
      <c r="J9" s="159">
        <v>65000</v>
      </c>
      <c r="K9" s="159">
        <v>37000</v>
      </c>
      <c r="L9" s="38"/>
    </row>
    <row r="10" spans="1:12" s="170" customFormat="1" ht="19.5" customHeight="1">
      <c r="A10" s="194">
        <v>4</v>
      </c>
      <c r="B10" s="23" t="s">
        <v>257</v>
      </c>
      <c r="C10" s="23">
        <v>500000</v>
      </c>
      <c r="D10" s="23">
        <v>500000</v>
      </c>
      <c r="E10" s="23">
        <v>500000</v>
      </c>
      <c r="F10" s="43">
        <f>(G10-H10)/H10*100</f>
        <v>0</v>
      </c>
      <c r="G10" s="159">
        <v>860000</v>
      </c>
      <c r="H10" s="159">
        <v>860000</v>
      </c>
      <c r="I10" s="159"/>
      <c r="J10" s="159"/>
      <c r="K10" s="159">
        <v>359800</v>
      </c>
      <c r="L10" s="249"/>
    </row>
    <row r="11" spans="1:12" s="105" customFormat="1" ht="36" customHeight="1">
      <c r="A11" s="194">
        <v>5</v>
      </c>
      <c r="B11" s="23" t="s">
        <v>258</v>
      </c>
      <c r="C11" s="23">
        <v>1600000</v>
      </c>
      <c r="D11" s="23">
        <v>1600000</v>
      </c>
      <c r="E11" s="23">
        <v>1600000</v>
      </c>
      <c r="F11" s="43">
        <f>(G11-H11)/H11</f>
        <v>1.6666666666666667</v>
      </c>
      <c r="G11" s="159">
        <v>1600000</v>
      </c>
      <c r="H11" s="159">
        <v>600000</v>
      </c>
      <c r="I11" s="159"/>
      <c r="J11" s="159"/>
      <c r="K11" s="159"/>
      <c r="L11" s="281" t="s">
        <v>259</v>
      </c>
    </row>
    <row r="12" spans="1:12" s="105" customFormat="1" ht="19.5" customHeight="1">
      <c r="A12" s="194">
        <v>6</v>
      </c>
      <c r="B12" s="23" t="s">
        <v>260</v>
      </c>
      <c r="C12" s="23">
        <v>2200000</v>
      </c>
      <c r="D12" s="23">
        <v>2200000</v>
      </c>
      <c r="E12" s="23">
        <v>2200000</v>
      </c>
      <c r="F12" s="43">
        <f>(G12-H12)/H12*100</f>
        <v>0</v>
      </c>
      <c r="G12" s="159">
        <v>2600000</v>
      </c>
      <c r="H12" s="159">
        <v>2600000</v>
      </c>
      <c r="I12" s="159">
        <v>1431952.33</v>
      </c>
      <c r="J12" s="159">
        <v>1431952.33</v>
      </c>
      <c r="K12" s="159">
        <v>2344806.44</v>
      </c>
      <c r="L12" s="282"/>
    </row>
    <row r="13" spans="1:12" s="105" customFormat="1" ht="19.5" customHeight="1">
      <c r="A13" s="194">
        <v>7</v>
      </c>
      <c r="B13" s="23" t="s">
        <v>261</v>
      </c>
      <c r="C13" s="23">
        <v>12000000</v>
      </c>
      <c r="D13" s="23">
        <v>12000000</v>
      </c>
      <c r="E13" s="23">
        <v>12000000</v>
      </c>
      <c r="F13" s="43">
        <f>(G13-H13)/H13*100</f>
        <v>0</v>
      </c>
      <c r="G13" s="159">
        <v>12000000</v>
      </c>
      <c r="H13" s="159">
        <v>12000000</v>
      </c>
      <c r="I13" s="159">
        <v>6095266</v>
      </c>
      <c r="J13" s="159">
        <v>6095266</v>
      </c>
      <c r="K13" s="159">
        <v>8600000</v>
      </c>
      <c r="L13" s="282"/>
    </row>
    <row r="14" spans="1:12" s="170" customFormat="1" ht="36" customHeight="1">
      <c r="A14" s="194">
        <v>8</v>
      </c>
      <c r="B14" s="23" t="s">
        <v>262</v>
      </c>
      <c r="C14" s="23">
        <v>5205000</v>
      </c>
      <c r="D14" s="23">
        <v>5205000</v>
      </c>
      <c r="E14" s="23">
        <v>5205000</v>
      </c>
      <c r="F14" s="43">
        <f>(G14-H14)/H14*100</f>
        <v>0</v>
      </c>
      <c r="G14" s="159">
        <v>5205000</v>
      </c>
      <c r="H14" s="159">
        <v>5205000</v>
      </c>
      <c r="I14" s="159"/>
      <c r="J14" s="159"/>
      <c r="K14" s="159"/>
      <c r="L14" s="283" t="s">
        <v>263</v>
      </c>
    </row>
    <row r="15" spans="1:12" s="170" customFormat="1" ht="19.5" customHeight="1">
      <c r="A15" s="194">
        <v>9</v>
      </c>
      <c r="B15" s="23" t="s">
        <v>264</v>
      </c>
      <c r="C15" s="159">
        <v>4540000</v>
      </c>
      <c r="D15" s="159">
        <v>4540000</v>
      </c>
      <c r="E15" s="159">
        <v>4540000</v>
      </c>
      <c r="F15" s="274"/>
      <c r="G15" s="159"/>
      <c r="H15" s="159"/>
      <c r="I15" s="159"/>
      <c r="J15" s="159"/>
      <c r="K15" s="159"/>
      <c r="L15" s="282" t="s">
        <v>265</v>
      </c>
    </row>
    <row r="16" spans="1:12" s="170" customFormat="1" ht="19.5" customHeight="1">
      <c r="A16" s="194">
        <v>10</v>
      </c>
      <c r="B16" s="23" t="s">
        <v>266</v>
      </c>
      <c r="C16" s="159">
        <v>2000000</v>
      </c>
      <c r="D16" s="159"/>
      <c r="E16" s="159"/>
      <c r="F16" s="274"/>
      <c r="G16" s="159"/>
      <c r="H16" s="159"/>
      <c r="I16" s="159"/>
      <c r="J16" s="159"/>
      <c r="K16" s="159"/>
      <c r="L16" s="282"/>
    </row>
    <row r="17" spans="1:12" s="170" customFormat="1" ht="19.5" customHeight="1">
      <c r="A17" s="194">
        <v>11</v>
      </c>
      <c r="B17" s="23" t="s">
        <v>267</v>
      </c>
      <c r="C17" s="159"/>
      <c r="D17" s="159"/>
      <c r="E17" s="159"/>
      <c r="F17" s="275"/>
      <c r="G17" s="38"/>
      <c r="H17" s="159">
        <v>25000</v>
      </c>
      <c r="I17" s="159">
        <v>25000</v>
      </c>
      <c r="J17" s="159">
        <v>25000</v>
      </c>
      <c r="K17" s="284">
        <v>91352.4</v>
      </c>
      <c r="L17" s="282" t="s">
        <v>268</v>
      </c>
    </row>
    <row r="18" spans="1:12" s="219" customFormat="1" ht="19.5" customHeight="1">
      <c r="A18" s="194">
        <v>12</v>
      </c>
      <c r="B18" s="276" t="s">
        <v>269</v>
      </c>
      <c r="C18" s="277"/>
      <c r="D18" s="277"/>
      <c r="E18" s="277"/>
      <c r="F18" s="278"/>
      <c r="G18" s="40"/>
      <c r="H18" s="277">
        <v>5000</v>
      </c>
      <c r="I18" s="277"/>
      <c r="J18" s="277"/>
      <c r="K18" s="231"/>
      <c r="L18" s="285"/>
    </row>
    <row r="19" spans="1:12" s="170" customFormat="1" ht="19.5" customHeight="1">
      <c r="A19" s="194">
        <v>13</v>
      </c>
      <c r="B19" s="23" t="s">
        <v>270</v>
      </c>
      <c r="C19" s="159"/>
      <c r="D19" s="159"/>
      <c r="E19" s="159"/>
      <c r="F19" s="275"/>
      <c r="G19" s="38"/>
      <c r="H19" s="159">
        <v>30000</v>
      </c>
      <c r="I19" s="159">
        <v>30000</v>
      </c>
      <c r="J19" s="159">
        <v>30000</v>
      </c>
      <c r="K19" s="159">
        <v>19000</v>
      </c>
      <c r="L19" s="285"/>
    </row>
    <row r="20" spans="1:12" s="170" customFormat="1" ht="19.5" customHeight="1">
      <c r="A20" s="194">
        <v>14</v>
      </c>
      <c r="B20" s="23" t="s">
        <v>271</v>
      </c>
      <c r="C20" s="159"/>
      <c r="D20" s="159"/>
      <c r="E20" s="159"/>
      <c r="F20" s="275"/>
      <c r="G20" s="38"/>
      <c r="H20" s="159">
        <v>30000</v>
      </c>
      <c r="I20" s="159">
        <v>30000</v>
      </c>
      <c r="J20" s="159">
        <v>30000</v>
      </c>
      <c r="K20" s="159">
        <v>19000</v>
      </c>
      <c r="L20" s="285"/>
    </row>
    <row r="21" spans="1:12" s="170" customFormat="1" ht="19.5" customHeight="1">
      <c r="A21" s="194">
        <v>15</v>
      </c>
      <c r="B21" s="23" t="s">
        <v>272</v>
      </c>
      <c r="C21" s="159"/>
      <c r="D21" s="159"/>
      <c r="E21" s="159"/>
      <c r="F21" s="275"/>
      <c r="G21" s="38"/>
      <c r="H21" s="159">
        <v>30000</v>
      </c>
      <c r="I21" s="159">
        <v>30000</v>
      </c>
      <c r="J21" s="159">
        <v>30000</v>
      </c>
      <c r="K21" s="159">
        <v>19000</v>
      </c>
      <c r="L21" s="285"/>
    </row>
    <row r="22" spans="1:12" s="170" customFormat="1" ht="19.5" customHeight="1">
      <c r="A22" s="194">
        <v>16</v>
      </c>
      <c r="B22" s="23" t="s">
        <v>273</v>
      </c>
      <c r="C22" s="159"/>
      <c r="D22" s="159"/>
      <c r="E22" s="159"/>
      <c r="F22" s="275"/>
      <c r="G22" s="38"/>
      <c r="H22" s="159">
        <v>7000</v>
      </c>
      <c r="I22" s="159"/>
      <c r="J22" s="159"/>
      <c r="K22" s="159"/>
      <c r="L22" s="285"/>
    </row>
    <row r="23" spans="1:12" s="170" customFormat="1" ht="19.5" customHeight="1">
      <c r="A23" s="194">
        <v>17</v>
      </c>
      <c r="B23" s="23" t="s">
        <v>274</v>
      </c>
      <c r="C23" s="159"/>
      <c r="D23" s="159"/>
      <c r="E23" s="159"/>
      <c r="F23" s="275"/>
      <c r="G23" s="38"/>
      <c r="H23" s="159">
        <v>200000</v>
      </c>
      <c r="I23" s="159">
        <v>100000</v>
      </c>
      <c r="J23" s="159">
        <v>100000</v>
      </c>
      <c r="K23" s="159">
        <v>200000</v>
      </c>
      <c r="L23" s="285"/>
    </row>
    <row r="24" spans="1:12" s="170" customFormat="1" ht="19.5" customHeight="1">
      <c r="A24" s="194">
        <v>18</v>
      </c>
      <c r="B24" s="23" t="s">
        <v>275</v>
      </c>
      <c r="C24" s="159"/>
      <c r="D24" s="159"/>
      <c r="E24" s="159"/>
      <c r="F24" s="275"/>
      <c r="G24" s="38"/>
      <c r="H24" s="159">
        <v>30000</v>
      </c>
      <c r="I24" s="159"/>
      <c r="J24" s="159"/>
      <c r="K24" s="159">
        <v>30000</v>
      </c>
      <c r="L24" s="285"/>
    </row>
    <row r="25" spans="1:12" s="219" customFormat="1" ht="19.5" customHeight="1">
      <c r="A25" s="194">
        <v>19</v>
      </c>
      <c r="B25" s="276" t="s">
        <v>276</v>
      </c>
      <c r="C25" s="277"/>
      <c r="D25" s="277"/>
      <c r="E25" s="277"/>
      <c r="F25" s="278"/>
      <c r="G25" s="40"/>
      <c r="H25" s="277">
        <v>20000</v>
      </c>
      <c r="I25" s="277">
        <v>20000</v>
      </c>
      <c r="J25" s="277">
        <v>20000</v>
      </c>
      <c r="K25" s="159">
        <v>200000</v>
      </c>
      <c r="L25" s="285"/>
    </row>
    <row r="26" spans="1:12" s="219" customFormat="1" ht="19.5" customHeight="1">
      <c r="A26" s="194">
        <v>20</v>
      </c>
      <c r="B26" s="276" t="s">
        <v>277</v>
      </c>
      <c r="C26" s="277"/>
      <c r="D26" s="277"/>
      <c r="E26" s="277"/>
      <c r="F26" s="278"/>
      <c r="G26" s="40"/>
      <c r="H26" s="277">
        <v>1000000</v>
      </c>
      <c r="I26" s="277"/>
      <c r="J26" s="277"/>
      <c r="K26" s="159">
        <v>792656</v>
      </c>
      <c r="L26" s="286"/>
    </row>
  </sheetData>
  <sheetProtection/>
  <mergeCells count="13">
    <mergeCell ref="A3:A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17:L25"/>
  </mergeCells>
  <printOptions horizontalCentered="1"/>
  <pageMargins left="0.3576388888888889" right="0.3576388888888889" top="0.40902777777777777" bottom="0.40902777777777777" header="0.5" footer="0.5"/>
  <pageSetup fitToHeight="0" fitToWidth="1" horizontalDpi="600" verticalDpi="600"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SheetLayoutView="100" workbookViewId="0" topLeftCell="A1">
      <pane ySplit="4" topLeftCell="A35" activePane="bottomLeft" state="frozen"/>
      <selection pane="bottomLeft" activeCell="B39" sqref="B39:C48"/>
    </sheetView>
  </sheetViews>
  <sheetFormatPr defaultColWidth="9.00390625" defaultRowHeight="14.25"/>
  <cols>
    <col min="1" max="1" width="3.125" style="0" customWidth="1"/>
    <col min="2" max="2" width="34.75390625" style="0" customWidth="1"/>
    <col min="3" max="3" width="13.125" style="0" customWidth="1"/>
    <col min="4" max="4" width="13.00390625" style="0" customWidth="1"/>
    <col min="5" max="5" width="12.25390625" style="0" customWidth="1"/>
    <col min="6" max="6" width="9.625" style="0" customWidth="1"/>
    <col min="7" max="7" width="10.50390625" style="0" customWidth="1"/>
    <col min="8" max="8" width="10.75390625" style="0" customWidth="1"/>
    <col min="9" max="9" width="12.25390625" style="0" customWidth="1"/>
    <col min="10" max="10" width="13.125" style="0" customWidth="1"/>
    <col min="11" max="11" width="53.375" style="0" customWidth="1"/>
  </cols>
  <sheetData>
    <row r="1" spans="2:11" ht="19.5" customHeight="1">
      <c r="B1" s="255" t="s">
        <v>251</v>
      </c>
      <c r="C1" s="256"/>
      <c r="D1" s="256"/>
      <c r="E1" s="256"/>
      <c r="F1" s="256"/>
      <c r="G1" s="256"/>
      <c r="H1" s="257"/>
      <c r="I1" s="257"/>
      <c r="J1" s="261"/>
      <c r="K1" s="262"/>
    </row>
    <row r="2" spans="1:11" ht="19.5" customHeight="1">
      <c r="A2" s="258" t="s">
        <v>151</v>
      </c>
      <c r="B2" s="242" t="s">
        <v>152</v>
      </c>
      <c r="C2" s="242" t="s">
        <v>80</v>
      </c>
      <c r="D2" s="242" t="s">
        <v>81</v>
      </c>
      <c r="E2" s="242" t="s">
        <v>82</v>
      </c>
      <c r="F2" s="241" t="s">
        <v>193</v>
      </c>
      <c r="G2" s="241" t="s">
        <v>83</v>
      </c>
      <c r="H2" s="241" t="s">
        <v>84</v>
      </c>
      <c r="I2" s="241" t="s">
        <v>194</v>
      </c>
      <c r="J2" s="241" t="s">
        <v>195</v>
      </c>
      <c r="K2" s="242" t="s">
        <v>6</v>
      </c>
    </row>
    <row r="3" spans="1:11" ht="19.5" customHeight="1">
      <c r="A3" s="258"/>
      <c r="B3" s="242"/>
      <c r="C3" s="242"/>
      <c r="D3" s="242"/>
      <c r="E3" s="242"/>
      <c r="F3" s="241"/>
      <c r="G3" s="241"/>
      <c r="H3" s="241"/>
      <c r="I3" s="241"/>
      <c r="J3" s="241"/>
      <c r="K3" s="242"/>
    </row>
    <row r="4" spans="1:11" s="169" customFormat="1" ht="19.5" customHeight="1">
      <c r="A4" s="258"/>
      <c r="B4" s="23" t="s">
        <v>253</v>
      </c>
      <c r="C4" s="23"/>
      <c r="D4" s="23"/>
      <c r="E4" s="23"/>
      <c r="F4" s="23"/>
      <c r="G4" s="23"/>
      <c r="H4" s="228"/>
      <c r="I4" s="228"/>
      <c r="J4" s="228"/>
      <c r="K4" s="249"/>
    </row>
    <row r="5" spans="1:11" s="105" customFormat="1" ht="19.5" customHeight="1">
      <c r="A5" s="258"/>
      <c r="B5" s="227" t="s">
        <v>278</v>
      </c>
      <c r="C5" s="120">
        <f>SUM(C6:C89)</f>
        <v>22372000</v>
      </c>
      <c r="D5" s="120">
        <f>SUM(D6:D89)</f>
        <v>22592000</v>
      </c>
      <c r="E5" s="120">
        <f>SUM(E6:E89)</f>
        <v>21147000</v>
      </c>
      <c r="F5" s="244">
        <f aca="true" t="shared" si="0" ref="F5:F10">(G5-H5)/H5</f>
        <v>0.012869885543206203</v>
      </c>
      <c r="G5" s="120">
        <f>SUM(G6:G89)</f>
        <v>22718000</v>
      </c>
      <c r="H5" s="120">
        <f>SUM(H6:H89)</f>
        <v>22429337</v>
      </c>
      <c r="I5" s="120">
        <f>SUM(I6:I89)</f>
        <v>9696734.77</v>
      </c>
      <c r="J5" s="120">
        <f>SUM(J6:J89)</f>
        <v>18816484.8</v>
      </c>
      <c r="K5" s="246"/>
    </row>
    <row r="6" spans="1:11" s="105" customFormat="1" ht="34.5" customHeight="1">
      <c r="A6" s="194">
        <v>1</v>
      </c>
      <c r="B6" s="69" t="s">
        <v>279</v>
      </c>
      <c r="C6" s="69">
        <v>180000</v>
      </c>
      <c r="D6" s="23">
        <v>300000</v>
      </c>
      <c r="E6" s="23">
        <v>300000</v>
      </c>
      <c r="F6" s="43" t="e">
        <f t="shared" si="0"/>
        <v>#DIV/0!</v>
      </c>
      <c r="G6" s="23">
        <v>400000</v>
      </c>
      <c r="H6" s="228"/>
      <c r="I6" s="228"/>
      <c r="J6" s="228"/>
      <c r="K6" s="228" t="s">
        <v>280</v>
      </c>
    </row>
    <row r="7" spans="1:11" s="105" customFormat="1" ht="19.5" customHeight="1">
      <c r="A7" s="194">
        <v>2</v>
      </c>
      <c r="B7" s="23" t="s">
        <v>281</v>
      </c>
      <c r="C7" s="23">
        <v>20000</v>
      </c>
      <c r="D7" s="23">
        <v>20000</v>
      </c>
      <c r="E7" s="23">
        <v>20000</v>
      </c>
      <c r="F7" s="43">
        <f t="shared" si="0"/>
        <v>-0.2</v>
      </c>
      <c r="G7" s="23">
        <v>20000</v>
      </c>
      <c r="H7" s="23">
        <v>25000</v>
      </c>
      <c r="I7" s="23">
        <v>25000</v>
      </c>
      <c r="J7" s="23">
        <v>25000</v>
      </c>
      <c r="K7" s="228"/>
    </row>
    <row r="8" spans="1:11" s="105" customFormat="1" ht="19.5" customHeight="1">
      <c r="A8" s="194">
        <v>3</v>
      </c>
      <c r="B8" s="23" t="s">
        <v>282</v>
      </c>
      <c r="C8" s="23">
        <v>164000</v>
      </c>
      <c r="D8" s="23">
        <v>164000</v>
      </c>
      <c r="E8" s="23">
        <v>164000</v>
      </c>
      <c r="F8" s="43">
        <f t="shared" si="0"/>
        <v>0</v>
      </c>
      <c r="G8" s="23">
        <v>164000</v>
      </c>
      <c r="H8" s="23">
        <v>164000</v>
      </c>
      <c r="I8" s="23"/>
      <c r="J8" s="23">
        <v>164000</v>
      </c>
      <c r="K8" s="249"/>
    </row>
    <row r="9" spans="1:11" s="105" customFormat="1" ht="34.5" customHeight="1">
      <c r="A9" s="194">
        <v>4</v>
      </c>
      <c r="B9" s="69" t="s">
        <v>283</v>
      </c>
      <c r="C9" s="23">
        <v>20000</v>
      </c>
      <c r="D9" s="23">
        <v>20000</v>
      </c>
      <c r="E9" s="23">
        <v>20000</v>
      </c>
      <c r="F9" s="43">
        <f t="shared" si="0"/>
        <v>-0.3333333333333333</v>
      </c>
      <c r="G9" s="23">
        <v>20000</v>
      </c>
      <c r="H9" s="23">
        <v>30000</v>
      </c>
      <c r="I9" s="23"/>
      <c r="J9" s="23"/>
      <c r="K9" s="249"/>
    </row>
    <row r="10" spans="1:11" s="105" customFormat="1" ht="40.5" customHeight="1">
      <c r="A10" s="194">
        <v>5</v>
      </c>
      <c r="B10" s="69" t="s">
        <v>284</v>
      </c>
      <c r="C10" s="69">
        <v>1350000</v>
      </c>
      <c r="D10" s="69">
        <v>2750000</v>
      </c>
      <c r="E10" s="23">
        <v>2000000</v>
      </c>
      <c r="F10" s="43">
        <f t="shared" si="0"/>
        <v>-0.03309692671394799</v>
      </c>
      <c r="G10" s="23">
        <v>2045000</v>
      </c>
      <c r="H10" s="23">
        <v>2115000</v>
      </c>
      <c r="I10" s="23">
        <v>783724.52</v>
      </c>
      <c r="J10" s="23">
        <v>661673.04</v>
      </c>
      <c r="K10" s="263" t="s">
        <v>285</v>
      </c>
    </row>
    <row r="11" spans="1:11" s="105" customFormat="1" ht="40.5" customHeight="1">
      <c r="A11" s="194">
        <v>6</v>
      </c>
      <c r="B11" s="69" t="s">
        <v>286</v>
      </c>
      <c r="C11" s="69">
        <v>1400000</v>
      </c>
      <c r="D11" s="259"/>
      <c r="E11" s="23"/>
      <c r="F11" s="43"/>
      <c r="G11" s="23"/>
      <c r="H11" s="23"/>
      <c r="I11" s="23"/>
      <c r="J11" s="23"/>
      <c r="K11" s="264"/>
    </row>
    <row r="12" spans="1:11" s="105" customFormat="1" ht="19.5" customHeight="1">
      <c r="A12" s="194">
        <v>7</v>
      </c>
      <c r="B12" s="23" t="s">
        <v>287</v>
      </c>
      <c r="C12" s="23">
        <v>1000000</v>
      </c>
      <c r="D12" s="23">
        <v>1000000</v>
      </c>
      <c r="E12" s="23">
        <v>800000</v>
      </c>
      <c r="F12" s="43">
        <f aca="true" t="shared" si="1" ref="F12:F18">(G12-H12)/H12</f>
        <v>-0.1</v>
      </c>
      <c r="G12" s="23">
        <v>900000</v>
      </c>
      <c r="H12" s="23">
        <v>1000000</v>
      </c>
      <c r="I12" s="23">
        <v>700331</v>
      </c>
      <c r="J12" s="23">
        <v>533818</v>
      </c>
      <c r="K12" s="228" t="s">
        <v>288</v>
      </c>
    </row>
    <row r="13" spans="1:11" s="105" customFormat="1" ht="19.5" customHeight="1">
      <c r="A13" s="194">
        <v>8</v>
      </c>
      <c r="B13" s="23" t="s">
        <v>289</v>
      </c>
      <c r="C13" s="23">
        <v>204000</v>
      </c>
      <c r="D13" s="23">
        <v>204000</v>
      </c>
      <c r="E13" s="23">
        <v>204000</v>
      </c>
      <c r="F13" s="43">
        <f t="shared" si="1"/>
        <v>0</v>
      </c>
      <c r="G13" s="23">
        <v>340000</v>
      </c>
      <c r="H13" s="23">
        <v>340000</v>
      </c>
      <c r="I13" s="23">
        <v>204000</v>
      </c>
      <c r="J13" s="23">
        <v>204000</v>
      </c>
      <c r="K13" s="228"/>
    </row>
    <row r="14" spans="1:11" s="105" customFormat="1" ht="19.5" customHeight="1">
      <c r="A14" s="194">
        <v>9</v>
      </c>
      <c r="B14" s="23" t="s">
        <v>290</v>
      </c>
      <c r="C14" s="23">
        <v>250000</v>
      </c>
      <c r="D14" s="23">
        <v>250000</v>
      </c>
      <c r="E14" s="23">
        <v>250000</v>
      </c>
      <c r="F14" s="43">
        <f t="shared" si="1"/>
        <v>0</v>
      </c>
      <c r="G14" s="23">
        <v>250000</v>
      </c>
      <c r="H14" s="23">
        <v>250000</v>
      </c>
      <c r="I14" s="23">
        <v>250000</v>
      </c>
      <c r="J14" s="23">
        <v>250000</v>
      </c>
      <c r="K14" s="228"/>
    </row>
    <row r="15" spans="1:11" s="170" customFormat="1" ht="19.5" customHeight="1">
      <c r="A15" s="194">
        <v>10</v>
      </c>
      <c r="B15" s="23" t="s">
        <v>291</v>
      </c>
      <c r="C15" s="23">
        <v>350000</v>
      </c>
      <c r="D15" s="23">
        <v>350000</v>
      </c>
      <c r="E15" s="23">
        <v>350000</v>
      </c>
      <c r="F15" s="43">
        <f t="shared" si="1"/>
        <v>-0.125</v>
      </c>
      <c r="G15" s="23">
        <v>350000</v>
      </c>
      <c r="H15" s="23">
        <v>400000</v>
      </c>
      <c r="I15" s="23">
        <v>355192</v>
      </c>
      <c r="J15" s="23">
        <v>150000</v>
      </c>
      <c r="K15" s="228"/>
    </row>
    <row r="16" spans="1:11" s="170" customFormat="1" ht="19.5" customHeight="1">
      <c r="A16" s="194">
        <v>11</v>
      </c>
      <c r="B16" s="23" t="s">
        <v>292</v>
      </c>
      <c r="C16" s="23">
        <v>200000</v>
      </c>
      <c r="D16" s="23">
        <v>200000</v>
      </c>
      <c r="E16" s="23">
        <v>200000</v>
      </c>
      <c r="F16" s="43">
        <f t="shared" si="1"/>
        <v>0</v>
      </c>
      <c r="G16" s="23">
        <v>200000</v>
      </c>
      <c r="H16" s="23">
        <v>200000</v>
      </c>
      <c r="I16" s="23">
        <v>200000</v>
      </c>
      <c r="J16" s="23">
        <v>100000</v>
      </c>
      <c r="K16" s="228"/>
    </row>
    <row r="17" spans="1:11" s="170" customFormat="1" ht="19.5" customHeight="1">
      <c r="A17" s="194">
        <v>12</v>
      </c>
      <c r="B17" s="23" t="s">
        <v>293</v>
      </c>
      <c r="C17" s="23">
        <v>260000</v>
      </c>
      <c r="D17" s="23">
        <v>260000</v>
      </c>
      <c r="E17" s="23">
        <v>260000</v>
      </c>
      <c r="F17" s="43">
        <f t="shared" si="1"/>
        <v>-0.5</v>
      </c>
      <c r="G17" s="23">
        <v>350000</v>
      </c>
      <c r="H17" s="23">
        <v>700000</v>
      </c>
      <c r="I17" s="23">
        <v>220200</v>
      </c>
      <c r="J17" s="23">
        <v>269600</v>
      </c>
      <c r="K17" s="228"/>
    </row>
    <row r="18" spans="1:11" s="170" customFormat="1" ht="19.5" customHeight="1">
      <c r="A18" s="194">
        <v>13</v>
      </c>
      <c r="B18" s="23" t="s">
        <v>294</v>
      </c>
      <c r="C18" s="23">
        <v>200000</v>
      </c>
      <c r="D18" s="23">
        <v>200000</v>
      </c>
      <c r="E18" s="23">
        <v>200000</v>
      </c>
      <c r="F18" s="43">
        <f t="shared" si="1"/>
        <v>0</v>
      </c>
      <c r="G18" s="23">
        <v>300000</v>
      </c>
      <c r="H18" s="23">
        <v>300000</v>
      </c>
      <c r="I18" s="23"/>
      <c r="J18" s="23">
        <v>8544</v>
      </c>
      <c r="K18" s="23"/>
    </row>
    <row r="19" spans="1:11" s="170" customFormat="1" ht="19.5" customHeight="1">
      <c r="A19" s="194">
        <v>14</v>
      </c>
      <c r="B19" s="23" t="s">
        <v>295</v>
      </c>
      <c r="C19" s="23">
        <v>600000</v>
      </c>
      <c r="D19" s="23">
        <v>600000</v>
      </c>
      <c r="E19" s="23">
        <v>600000</v>
      </c>
      <c r="F19" s="43" t="e">
        <f>(G19-H19)/H19*100</f>
        <v>#DIV/0!</v>
      </c>
      <c r="G19" s="23">
        <v>600000</v>
      </c>
      <c r="H19" s="245"/>
      <c r="I19" s="228"/>
      <c r="J19" s="23"/>
      <c r="K19" s="23" t="s">
        <v>296</v>
      </c>
    </row>
    <row r="20" spans="1:11" s="170" customFormat="1" ht="19.5" customHeight="1">
      <c r="A20" s="194">
        <v>15</v>
      </c>
      <c r="B20" s="23" t="s">
        <v>297</v>
      </c>
      <c r="C20" s="23">
        <v>150000</v>
      </c>
      <c r="D20" s="23">
        <v>150000</v>
      </c>
      <c r="E20" s="23">
        <v>150000</v>
      </c>
      <c r="F20" s="43">
        <f aca="true" t="shared" si="2" ref="F20:F25">(G20-H20)/H20</f>
        <v>-0.25</v>
      </c>
      <c r="G20" s="23">
        <v>150000</v>
      </c>
      <c r="H20" s="23">
        <v>200000</v>
      </c>
      <c r="I20" s="23">
        <v>39200</v>
      </c>
      <c r="J20" s="23">
        <v>90020</v>
      </c>
      <c r="K20" s="249" t="s">
        <v>298</v>
      </c>
    </row>
    <row r="21" spans="1:11" s="170" customFormat="1" ht="19.5" customHeight="1">
      <c r="A21" s="194">
        <v>16</v>
      </c>
      <c r="B21" s="23" t="s">
        <v>299</v>
      </c>
      <c r="C21" s="23">
        <v>350000</v>
      </c>
      <c r="D21" s="23">
        <v>350000</v>
      </c>
      <c r="E21" s="23">
        <v>350000</v>
      </c>
      <c r="F21" s="43">
        <f t="shared" si="2"/>
        <v>0</v>
      </c>
      <c r="G21" s="23">
        <v>500000</v>
      </c>
      <c r="H21" s="23">
        <v>500000</v>
      </c>
      <c r="I21" s="23">
        <v>293100</v>
      </c>
      <c r="J21" s="23">
        <v>39748.8</v>
      </c>
      <c r="K21" s="228" t="s">
        <v>300</v>
      </c>
    </row>
    <row r="22" spans="1:11" s="170" customFormat="1" ht="19.5" customHeight="1">
      <c r="A22" s="194">
        <v>17</v>
      </c>
      <c r="B22" s="23" t="s">
        <v>301</v>
      </c>
      <c r="C22" s="23">
        <v>150000</v>
      </c>
      <c r="D22" s="23">
        <v>150000</v>
      </c>
      <c r="E22" s="23">
        <v>150000</v>
      </c>
      <c r="F22" s="43">
        <f t="shared" si="2"/>
        <v>-0.25</v>
      </c>
      <c r="G22" s="23">
        <v>150000</v>
      </c>
      <c r="H22" s="23">
        <v>200000</v>
      </c>
      <c r="I22" s="23">
        <v>81180</v>
      </c>
      <c r="J22" s="23">
        <v>110400</v>
      </c>
      <c r="K22" s="249" t="s">
        <v>302</v>
      </c>
    </row>
    <row r="23" spans="1:11" s="170" customFormat="1" ht="19.5" customHeight="1">
      <c r="A23" s="194">
        <v>18</v>
      </c>
      <c r="B23" s="23" t="s">
        <v>303</v>
      </c>
      <c r="C23" s="23">
        <v>450000</v>
      </c>
      <c r="D23" s="23">
        <v>450000</v>
      </c>
      <c r="E23" s="23">
        <v>450000</v>
      </c>
      <c r="F23" s="43">
        <f t="shared" si="2"/>
        <v>6.222222222222222</v>
      </c>
      <c r="G23" s="23">
        <v>650000</v>
      </c>
      <c r="H23" s="23">
        <v>90000</v>
      </c>
      <c r="I23" s="228"/>
      <c r="J23" s="228"/>
      <c r="K23" s="249" t="s">
        <v>304</v>
      </c>
    </row>
    <row r="24" spans="1:11" s="170" customFormat="1" ht="48.75" customHeight="1">
      <c r="A24" s="194">
        <v>19</v>
      </c>
      <c r="B24" s="69" t="s">
        <v>305</v>
      </c>
      <c r="C24" s="23">
        <v>350000</v>
      </c>
      <c r="D24" s="23">
        <v>350000</v>
      </c>
      <c r="E24" s="23">
        <v>350000</v>
      </c>
      <c r="F24" s="43">
        <f t="shared" si="2"/>
        <v>-0.2553191489361702</v>
      </c>
      <c r="G24" s="23">
        <v>350000</v>
      </c>
      <c r="H24" s="23">
        <v>470000</v>
      </c>
      <c r="I24" s="23">
        <v>217643.44</v>
      </c>
      <c r="J24" s="23">
        <v>365315.06</v>
      </c>
      <c r="K24" s="228" t="s">
        <v>306</v>
      </c>
    </row>
    <row r="25" spans="1:11" s="170" customFormat="1" ht="19.5" customHeight="1">
      <c r="A25" s="194">
        <v>20</v>
      </c>
      <c r="B25" s="23" t="s">
        <v>307</v>
      </c>
      <c r="C25" s="23">
        <v>150000</v>
      </c>
      <c r="D25" s="23">
        <v>150000</v>
      </c>
      <c r="E25" s="23">
        <v>150000</v>
      </c>
      <c r="F25" s="43">
        <f t="shared" si="2"/>
        <v>0.5</v>
      </c>
      <c r="G25" s="23">
        <v>150000</v>
      </c>
      <c r="H25" s="23">
        <v>100000</v>
      </c>
      <c r="I25" s="228"/>
      <c r="J25" s="23">
        <v>130000</v>
      </c>
      <c r="K25" s="249"/>
    </row>
    <row r="26" spans="1:11" s="170" customFormat="1" ht="19.5" customHeight="1">
      <c r="A26" s="194">
        <v>21</v>
      </c>
      <c r="B26" s="23" t="s">
        <v>308</v>
      </c>
      <c r="C26" s="23">
        <v>1900000</v>
      </c>
      <c r="D26" s="23">
        <v>1900000</v>
      </c>
      <c r="E26" s="23">
        <v>1900000</v>
      </c>
      <c r="F26" s="43">
        <f>(G26-H26)/H26*100</f>
        <v>0</v>
      </c>
      <c r="G26" s="23">
        <v>1900000</v>
      </c>
      <c r="H26" s="23">
        <v>1900000</v>
      </c>
      <c r="I26" s="23">
        <v>1234800</v>
      </c>
      <c r="J26" s="23">
        <v>1729630</v>
      </c>
      <c r="K26" s="249"/>
    </row>
    <row r="27" spans="1:11" s="170" customFormat="1" ht="19.5" customHeight="1">
      <c r="A27" s="194">
        <v>22</v>
      </c>
      <c r="B27" s="23" t="s">
        <v>309</v>
      </c>
      <c r="C27" s="23">
        <v>150000</v>
      </c>
      <c r="D27" s="23">
        <v>150000</v>
      </c>
      <c r="E27" s="23">
        <v>100000</v>
      </c>
      <c r="F27" s="43">
        <f>(G27-H27)/H27*100</f>
        <v>0</v>
      </c>
      <c r="G27" s="23">
        <v>200000</v>
      </c>
      <c r="H27" s="23">
        <v>200000</v>
      </c>
      <c r="I27" s="23">
        <v>50000</v>
      </c>
      <c r="J27" s="23">
        <v>74000</v>
      </c>
      <c r="K27" s="228"/>
    </row>
    <row r="28" spans="1:11" s="170" customFormat="1" ht="19.5" customHeight="1">
      <c r="A28" s="194">
        <v>23</v>
      </c>
      <c r="B28" s="23" t="s">
        <v>310</v>
      </c>
      <c r="C28" s="23">
        <v>100000</v>
      </c>
      <c r="D28" s="23">
        <v>100000</v>
      </c>
      <c r="E28" s="23">
        <v>100000</v>
      </c>
      <c r="F28" s="43">
        <f>(G28-H28)/H28*100</f>
        <v>0</v>
      </c>
      <c r="G28" s="23">
        <v>100000</v>
      </c>
      <c r="H28" s="23">
        <v>100000</v>
      </c>
      <c r="I28" s="23">
        <v>40000</v>
      </c>
      <c r="J28" s="23">
        <v>45000</v>
      </c>
      <c r="K28" s="228"/>
    </row>
    <row r="29" spans="1:11" s="170" customFormat="1" ht="42" customHeight="1">
      <c r="A29" s="194">
        <v>24</v>
      </c>
      <c r="B29" s="23" t="s">
        <v>311</v>
      </c>
      <c r="C29" s="23">
        <v>150000</v>
      </c>
      <c r="D29" s="23">
        <v>150000</v>
      </c>
      <c r="E29" s="23">
        <v>150000</v>
      </c>
      <c r="F29" s="43">
        <f>(G29-H29)/H29</f>
        <v>1.3076923076923077</v>
      </c>
      <c r="G29" s="23">
        <v>300000</v>
      </c>
      <c r="H29" s="23">
        <v>130000</v>
      </c>
      <c r="I29" s="23">
        <v>50000</v>
      </c>
      <c r="J29" s="23">
        <v>50000</v>
      </c>
      <c r="K29" s="228" t="s">
        <v>312</v>
      </c>
    </row>
    <row r="30" spans="1:11" s="170" customFormat="1" ht="19.5" customHeight="1">
      <c r="A30" s="194">
        <v>25</v>
      </c>
      <c r="B30" s="23" t="s">
        <v>313</v>
      </c>
      <c r="C30" s="23">
        <v>0</v>
      </c>
      <c r="D30" s="23">
        <v>0</v>
      </c>
      <c r="E30" s="23">
        <v>0</v>
      </c>
      <c r="F30" s="43">
        <f>(G30-H30)/H30</f>
        <v>-0.06666666666666667</v>
      </c>
      <c r="G30" s="23">
        <v>280000</v>
      </c>
      <c r="H30" s="23">
        <v>300000</v>
      </c>
      <c r="I30" s="228"/>
      <c r="J30" s="228"/>
      <c r="K30" s="249"/>
    </row>
    <row r="31" spans="1:11" s="170" customFormat="1" ht="19.5" customHeight="1">
      <c r="A31" s="194">
        <v>26</v>
      </c>
      <c r="B31" s="23" t="s">
        <v>314</v>
      </c>
      <c r="C31" s="23">
        <v>250000</v>
      </c>
      <c r="D31" s="23">
        <v>250000</v>
      </c>
      <c r="E31" s="23">
        <v>250000</v>
      </c>
      <c r="F31" s="43">
        <f>(G31-H31)/H31*100</f>
        <v>0</v>
      </c>
      <c r="G31" s="23">
        <v>250000</v>
      </c>
      <c r="H31" s="23">
        <v>250000</v>
      </c>
      <c r="I31" s="228"/>
      <c r="J31" s="228"/>
      <c r="K31" s="249"/>
    </row>
    <row r="32" spans="1:11" s="170" customFormat="1" ht="39" customHeight="1">
      <c r="A32" s="194">
        <v>27</v>
      </c>
      <c r="B32" s="69" t="s">
        <v>315</v>
      </c>
      <c r="C32" s="23">
        <v>4000000</v>
      </c>
      <c r="D32" s="23">
        <v>4000000</v>
      </c>
      <c r="E32" s="23">
        <v>4000000</v>
      </c>
      <c r="F32" s="43">
        <f>(G32-H32)/H32</f>
        <v>0.8181818181818182</v>
      </c>
      <c r="G32" s="23">
        <v>4000000</v>
      </c>
      <c r="H32" s="23">
        <v>2200000</v>
      </c>
      <c r="I32" s="23">
        <v>100000</v>
      </c>
      <c r="J32" s="23">
        <v>1114746.8</v>
      </c>
      <c r="K32" s="265" t="s">
        <v>316</v>
      </c>
    </row>
    <row r="33" spans="1:11" s="170" customFormat="1" ht="19.5" customHeight="1">
      <c r="A33" s="194">
        <v>28</v>
      </c>
      <c r="B33" s="23" t="s">
        <v>317</v>
      </c>
      <c r="C33" s="23">
        <v>50000</v>
      </c>
      <c r="D33" s="23">
        <v>50000</v>
      </c>
      <c r="E33" s="23">
        <v>50000</v>
      </c>
      <c r="F33" s="43" t="e">
        <f>(G33-H33)/H33</f>
        <v>#DIV/0!</v>
      </c>
      <c r="G33" s="23">
        <v>50000</v>
      </c>
      <c r="H33" s="228"/>
      <c r="I33" s="228"/>
      <c r="J33" s="228"/>
      <c r="K33" s="228" t="s">
        <v>318</v>
      </c>
    </row>
    <row r="34" spans="1:11" s="170" customFormat="1" ht="19.5" customHeight="1">
      <c r="A34" s="194">
        <v>29</v>
      </c>
      <c r="B34" s="23" t="s">
        <v>319</v>
      </c>
      <c r="C34" s="23">
        <v>300000</v>
      </c>
      <c r="D34" s="23">
        <v>300000</v>
      </c>
      <c r="E34" s="23">
        <v>300000</v>
      </c>
      <c r="F34" s="43">
        <f>(G34-H34)/H34</f>
        <v>6.5</v>
      </c>
      <c r="G34" s="23">
        <v>300000</v>
      </c>
      <c r="H34" s="23">
        <v>40000</v>
      </c>
      <c r="I34" s="23"/>
      <c r="J34" s="23">
        <v>305267.6</v>
      </c>
      <c r="K34" s="249" t="s">
        <v>320</v>
      </c>
    </row>
    <row r="35" spans="1:11" s="170" customFormat="1" ht="19.5" customHeight="1">
      <c r="A35" s="194">
        <v>30</v>
      </c>
      <c r="B35" s="23" t="s">
        <v>321</v>
      </c>
      <c r="C35" s="23">
        <v>2000000</v>
      </c>
      <c r="D35" s="23">
        <v>2000000</v>
      </c>
      <c r="E35" s="23">
        <v>2000000</v>
      </c>
      <c r="F35" s="43">
        <f>(G35-H35)/H35*100</f>
        <v>0</v>
      </c>
      <c r="G35" s="23">
        <v>1000000</v>
      </c>
      <c r="H35" s="23">
        <v>1000000</v>
      </c>
      <c r="I35" s="23">
        <v>663399.19</v>
      </c>
      <c r="J35" s="23">
        <v>5388122.2</v>
      </c>
      <c r="K35" s="228" t="s">
        <v>322</v>
      </c>
    </row>
    <row r="36" spans="1:11" s="170" customFormat="1" ht="19.5" customHeight="1">
      <c r="A36" s="194">
        <v>31</v>
      </c>
      <c r="B36" s="23" t="s">
        <v>323</v>
      </c>
      <c r="C36" s="23">
        <v>60000</v>
      </c>
      <c r="D36" s="23">
        <v>60000</v>
      </c>
      <c r="E36" s="23">
        <v>40000</v>
      </c>
      <c r="F36" s="43">
        <f aca="true" t="shared" si="3" ref="F36:F45">(G36-H36)/H36</f>
        <v>4</v>
      </c>
      <c r="G36" s="23">
        <v>200000</v>
      </c>
      <c r="H36" s="23">
        <v>40000</v>
      </c>
      <c r="I36" s="23">
        <v>40000</v>
      </c>
      <c r="J36" s="23"/>
      <c r="K36" s="228"/>
    </row>
    <row r="37" spans="1:11" s="170" customFormat="1" ht="19.5" customHeight="1">
      <c r="A37" s="194">
        <v>32</v>
      </c>
      <c r="B37" s="23" t="s">
        <v>324</v>
      </c>
      <c r="C37" s="23">
        <v>400000</v>
      </c>
      <c r="D37" s="23">
        <v>500000</v>
      </c>
      <c r="E37" s="23">
        <v>500000</v>
      </c>
      <c r="F37" s="43">
        <f t="shared" si="3"/>
        <v>-0.054045017671417644</v>
      </c>
      <c r="G37" s="23">
        <v>580000</v>
      </c>
      <c r="H37" s="23">
        <v>613137</v>
      </c>
      <c r="I37" s="23"/>
      <c r="J37" s="23">
        <v>300000</v>
      </c>
      <c r="K37" s="249"/>
    </row>
    <row r="38" spans="1:11" s="170" customFormat="1" ht="19.5" customHeight="1">
      <c r="A38" s="194">
        <v>33</v>
      </c>
      <c r="B38" s="23" t="s">
        <v>325</v>
      </c>
      <c r="C38" s="23">
        <v>350000</v>
      </c>
      <c r="D38" s="23">
        <v>350000</v>
      </c>
      <c r="E38" s="23">
        <v>350000</v>
      </c>
      <c r="F38" s="43" t="e">
        <f t="shared" si="3"/>
        <v>#DIV/0!</v>
      </c>
      <c r="G38" s="23">
        <v>350000</v>
      </c>
      <c r="H38" s="245"/>
      <c r="I38" s="228"/>
      <c r="J38" s="245"/>
      <c r="K38" s="249" t="s">
        <v>318</v>
      </c>
    </row>
    <row r="39" spans="1:11" s="170" customFormat="1" ht="19.5" customHeight="1">
      <c r="A39" s="194">
        <v>34</v>
      </c>
      <c r="B39" s="23" t="s">
        <v>326</v>
      </c>
      <c r="C39" s="23">
        <v>5000</v>
      </c>
      <c r="D39" s="23">
        <v>5000</v>
      </c>
      <c r="E39" s="23">
        <v>5000</v>
      </c>
      <c r="F39" s="43">
        <f t="shared" si="3"/>
        <v>-0.5</v>
      </c>
      <c r="G39" s="23">
        <v>5000</v>
      </c>
      <c r="H39" s="23">
        <v>10000</v>
      </c>
      <c r="I39" s="23"/>
      <c r="J39" s="23">
        <v>2700</v>
      </c>
      <c r="K39" s="249"/>
    </row>
    <row r="40" spans="1:11" s="170" customFormat="1" ht="19.5" customHeight="1">
      <c r="A40" s="194">
        <v>35</v>
      </c>
      <c r="B40" s="23" t="s">
        <v>327</v>
      </c>
      <c r="C40" s="23">
        <v>10000</v>
      </c>
      <c r="D40" s="23">
        <v>10000</v>
      </c>
      <c r="E40" s="23">
        <v>10000</v>
      </c>
      <c r="F40" s="43">
        <f t="shared" si="3"/>
        <v>0</v>
      </c>
      <c r="G40" s="23">
        <v>10000</v>
      </c>
      <c r="H40" s="23">
        <v>10000</v>
      </c>
      <c r="I40" s="23"/>
      <c r="J40" s="23">
        <v>6500</v>
      </c>
      <c r="K40" s="249"/>
    </row>
    <row r="41" spans="1:11" s="170" customFormat="1" ht="19.5" customHeight="1">
      <c r="A41" s="194">
        <v>36</v>
      </c>
      <c r="B41" s="23" t="s">
        <v>328</v>
      </c>
      <c r="C41" s="23">
        <v>80000</v>
      </c>
      <c r="D41" s="23">
        <v>80000</v>
      </c>
      <c r="E41" s="23">
        <v>80000</v>
      </c>
      <c r="F41" s="43">
        <f t="shared" si="3"/>
        <v>0</v>
      </c>
      <c r="G41" s="23">
        <v>100000</v>
      </c>
      <c r="H41" s="23">
        <v>100000</v>
      </c>
      <c r="I41" s="23">
        <v>100000</v>
      </c>
      <c r="J41" s="23"/>
      <c r="K41" s="228" t="s">
        <v>318</v>
      </c>
    </row>
    <row r="42" spans="1:11" s="170" customFormat="1" ht="19.5" customHeight="1">
      <c r="A42" s="194">
        <v>37</v>
      </c>
      <c r="B42" s="23" t="s">
        <v>329</v>
      </c>
      <c r="C42" s="23">
        <v>65000</v>
      </c>
      <c r="D42" s="23">
        <v>65000</v>
      </c>
      <c r="E42" s="23">
        <v>40000</v>
      </c>
      <c r="F42" s="43">
        <f t="shared" si="3"/>
        <v>0.25</v>
      </c>
      <c r="G42" s="23">
        <v>50000</v>
      </c>
      <c r="H42" s="23">
        <v>40000</v>
      </c>
      <c r="I42" s="23"/>
      <c r="J42" s="23">
        <v>50000</v>
      </c>
      <c r="K42" s="266" t="s">
        <v>330</v>
      </c>
    </row>
    <row r="43" spans="1:11" s="170" customFormat="1" ht="19.5" customHeight="1">
      <c r="A43" s="194">
        <v>38</v>
      </c>
      <c r="B43" s="23" t="s">
        <v>331</v>
      </c>
      <c r="C43" s="23">
        <v>1200000</v>
      </c>
      <c r="D43" s="23">
        <v>1200000</v>
      </c>
      <c r="E43" s="23">
        <v>800000</v>
      </c>
      <c r="F43" s="43">
        <f t="shared" si="3"/>
        <v>-0.4339622641509434</v>
      </c>
      <c r="G43" s="23">
        <v>600000</v>
      </c>
      <c r="H43" s="23">
        <v>1060000</v>
      </c>
      <c r="I43" s="23">
        <v>339360</v>
      </c>
      <c r="J43" s="23">
        <v>799782.5</v>
      </c>
      <c r="K43" s="267" t="s">
        <v>332</v>
      </c>
    </row>
    <row r="44" spans="1:11" s="170" customFormat="1" ht="19.5" customHeight="1">
      <c r="A44" s="194">
        <v>39</v>
      </c>
      <c r="B44" s="23" t="s">
        <v>333</v>
      </c>
      <c r="C44" s="23">
        <v>300000</v>
      </c>
      <c r="D44" s="23">
        <v>300000</v>
      </c>
      <c r="E44" s="23">
        <v>300000</v>
      </c>
      <c r="F44" s="43">
        <f t="shared" si="3"/>
        <v>-0.2264053635894791</v>
      </c>
      <c r="G44" s="23">
        <v>300000</v>
      </c>
      <c r="H44" s="23">
        <v>387800</v>
      </c>
      <c r="I44" s="23">
        <v>387800</v>
      </c>
      <c r="J44" s="23">
        <v>169000</v>
      </c>
      <c r="K44" s="228" t="s">
        <v>334</v>
      </c>
    </row>
    <row r="45" spans="1:11" s="170" customFormat="1" ht="19.5" customHeight="1">
      <c r="A45" s="194">
        <v>40</v>
      </c>
      <c r="B45" s="23" t="s">
        <v>335</v>
      </c>
      <c r="C45" s="23">
        <v>100000</v>
      </c>
      <c r="D45" s="23">
        <v>100000</v>
      </c>
      <c r="E45" s="23">
        <v>100000</v>
      </c>
      <c r="F45" s="43" t="e">
        <f t="shared" si="3"/>
        <v>#DIV/0!</v>
      </c>
      <c r="G45" s="23">
        <v>150000</v>
      </c>
      <c r="H45" s="228"/>
      <c r="I45" s="228"/>
      <c r="J45" s="228"/>
      <c r="K45" s="228" t="s">
        <v>336</v>
      </c>
    </row>
    <row r="46" spans="1:11" s="170" customFormat="1" ht="19.5" customHeight="1">
      <c r="A46" s="194">
        <v>41</v>
      </c>
      <c r="B46" s="23" t="s">
        <v>337</v>
      </c>
      <c r="C46" s="23">
        <v>104000</v>
      </c>
      <c r="D46" s="23">
        <v>104000</v>
      </c>
      <c r="E46" s="23">
        <v>104000</v>
      </c>
      <c r="F46" s="43">
        <f>(G46-H46)/H46*100</f>
        <v>0</v>
      </c>
      <c r="G46" s="23">
        <v>104000</v>
      </c>
      <c r="H46" s="23">
        <v>104000</v>
      </c>
      <c r="I46" s="23">
        <v>22798.5</v>
      </c>
      <c r="J46" s="23">
        <v>8352</v>
      </c>
      <c r="K46" s="228"/>
    </row>
    <row r="47" spans="1:11" s="170" customFormat="1" ht="19.5" customHeight="1">
      <c r="A47" s="194">
        <v>42</v>
      </c>
      <c r="B47" s="23" t="s">
        <v>338</v>
      </c>
      <c r="C47" s="23">
        <v>2000000</v>
      </c>
      <c r="D47" s="23">
        <v>2000000</v>
      </c>
      <c r="E47" s="23">
        <v>2000000</v>
      </c>
      <c r="F47" s="43">
        <f>(G47-H47)/H47</f>
        <v>1</v>
      </c>
      <c r="G47" s="23">
        <v>2000000</v>
      </c>
      <c r="H47" s="23">
        <v>1000000</v>
      </c>
      <c r="I47" s="23">
        <v>1000000</v>
      </c>
      <c r="J47" s="23">
        <v>1109172.8</v>
      </c>
      <c r="K47" s="228"/>
    </row>
    <row r="48" spans="1:11" s="170" customFormat="1" ht="19.5" customHeight="1">
      <c r="A48" s="194">
        <v>43</v>
      </c>
      <c r="B48" s="23" t="s">
        <v>339</v>
      </c>
      <c r="C48" s="23">
        <v>1000000</v>
      </c>
      <c r="D48" s="23">
        <v>1000000</v>
      </c>
      <c r="E48" s="23">
        <v>1000000</v>
      </c>
      <c r="F48" s="43" t="e">
        <f>(G48-H48)/H48</f>
        <v>#DIV/0!</v>
      </c>
      <c r="G48" s="23">
        <v>2000000</v>
      </c>
      <c r="H48" s="228"/>
      <c r="I48" s="228"/>
      <c r="J48" s="228"/>
      <c r="K48" s="228" t="s">
        <v>340</v>
      </c>
    </row>
    <row r="49" spans="1:11" s="170" customFormat="1" ht="19.5" customHeight="1">
      <c r="A49" s="194">
        <v>44</v>
      </c>
      <c r="B49" s="23" t="s">
        <v>341</v>
      </c>
      <c r="C49" s="23"/>
      <c r="D49" s="23"/>
      <c r="E49" s="23"/>
      <c r="F49" s="43"/>
      <c r="G49" s="23"/>
      <c r="H49" s="23">
        <v>100000</v>
      </c>
      <c r="I49" s="228"/>
      <c r="J49" s="23"/>
      <c r="K49" s="23"/>
    </row>
    <row r="50" spans="1:11" s="170" customFormat="1" ht="19.5" customHeight="1">
      <c r="A50" s="194">
        <v>45</v>
      </c>
      <c r="B50" s="23" t="s">
        <v>342</v>
      </c>
      <c r="C50" s="23"/>
      <c r="D50" s="23"/>
      <c r="E50" s="23"/>
      <c r="F50" s="43"/>
      <c r="G50" s="23"/>
      <c r="H50" s="23">
        <v>30000</v>
      </c>
      <c r="I50" s="228"/>
      <c r="J50" s="23"/>
      <c r="K50" s="23"/>
    </row>
    <row r="51" spans="1:11" s="170" customFormat="1" ht="19.5" customHeight="1">
      <c r="A51" s="194">
        <v>46</v>
      </c>
      <c r="B51" s="23" t="s">
        <v>343</v>
      </c>
      <c r="C51" s="23"/>
      <c r="D51" s="23"/>
      <c r="E51" s="23"/>
      <c r="F51" s="43"/>
      <c r="G51" s="23"/>
      <c r="H51" s="23">
        <v>100000</v>
      </c>
      <c r="I51" s="23">
        <v>100000</v>
      </c>
      <c r="J51" s="23"/>
      <c r="K51" s="228"/>
    </row>
    <row r="52" spans="1:11" s="170" customFormat="1" ht="19.5" customHeight="1">
      <c r="A52" s="194">
        <v>47</v>
      </c>
      <c r="B52" s="23" t="s">
        <v>344</v>
      </c>
      <c r="C52" s="23"/>
      <c r="D52" s="23"/>
      <c r="E52" s="23"/>
      <c r="F52" s="43"/>
      <c r="G52" s="23"/>
      <c r="H52" s="23">
        <v>10000</v>
      </c>
      <c r="I52" s="23"/>
      <c r="J52" s="23"/>
      <c r="K52" s="249"/>
    </row>
    <row r="53" spans="1:11" s="254" customFormat="1" ht="30.75" customHeight="1">
      <c r="A53" s="194">
        <v>48</v>
      </c>
      <c r="B53" s="69" t="s">
        <v>345</v>
      </c>
      <c r="C53" s="69"/>
      <c r="D53" s="69"/>
      <c r="E53" s="69"/>
      <c r="F53" s="260"/>
      <c r="G53" s="69"/>
      <c r="H53" s="69">
        <v>450000</v>
      </c>
      <c r="I53" s="69"/>
      <c r="J53" s="69"/>
      <c r="K53" s="252"/>
    </row>
    <row r="54" spans="1:11" s="170" customFormat="1" ht="19.5" customHeight="1">
      <c r="A54" s="194">
        <v>49</v>
      </c>
      <c r="B54" s="23" t="s">
        <v>346</v>
      </c>
      <c r="C54" s="23"/>
      <c r="D54" s="23"/>
      <c r="E54" s="23"/>
      <c r="F54" s="43"/>
      <c r="G54" s="23"/>
      <c r="H54" s="23">
        <v>1000000</v>
      </c>
      <c r="I54" s="23">
        <v>525054.62</v>
      </c>
      <c r="J54" s="23">
        <v>1133694</v>
      </c>
      <c r="K54" s="228"/>
    </row>
    <row r="55" spans="1:11" s="170" customFormat="1" ht="30" customHeight="1">
      <c r="A55" s="194">
        <v>50</v>
      </c>
      <c r="B55" s="69" t="s">
        <v>347</v>
      </c>
      <c r="C55" s="69"/>
      <c r="D55" s="69"/>
      <c r="E55" s="23"/>
      <c r="F55" s="43"/>
      <c r="G55" s="23"/>
      <c r="H55" s="23">
        <v>100000</v>
      </c>
      <c r="I55" s="23"/>
      <c r="J55" s="23">
        <v>409020</v>
      </c>
      <c r="K55" s="249"/>
    </row>
    <row r="56" spans="1:11" s="170" customFormat="1" ht="19.5" customHeight="1">
      <c r="A56" s="194">
        <v>51</v>
      </c>
      <c r="B56" s="23" t="s">
        <v>348</v>
      </c>
      <c r="C56" s="23"/>
      <c r="D56" s="23"/>
      <c r="E56" s="23"/>
      <c r="F56" s="43"/>
      <c r="G56" s="23"/>
      <c r="H56" s="23">
        <v>500000</v>
      </c>
      <c r="I56" s="23">
        <v>500000</v>
      </c>
      <c r="J56" s="23">
        <v>300000</v>
      </c>
      <c r="K56" s="249"/>
    </row>
    <row r="57" spans="1:11" s="170" customFormat="1" ht="19.5" customHeight="1">
      <c r="A57" s="194">
        <v>52</v>
      </c>
      <c r="B57" s="23" t="s">
        <v>349</v>
      </c>
      <c r="C57" s="23"/>
      <c r="D57" s="23"/>
      <c r="E57" s="23"/>
      <c r="F57" s="43"/>
      <c r="G57" s="23"/>
      <c r="H57" s="23">
        <v>4800</v>
      </c>
      <c r="I57" s="23"/>
      <c r="J57" s="23">
        <v>4000</v>
      </c>
      <c r="K57" s="249"/>
    </row>
    <row r="58" spans="1:11" s="170" customFormat="1" ht="19.5" customHeight="1">
      <c r="A58" s="194">
        <v>53</v>
      </c>
      <c r="B58" s="23" t="s">
        <v>350</v>
      </c>
      <c r="C58" s="23"/>
      <c r="D58" s="23"/>
      <c r="E58" s="23"/>
      <c r="F58" s="43"/>
      <c r="G58" s="23"/>
      <c r="H58" s="23">
        <v>40000</v>
      </c>
      <c r="I58" s="23">
        <v>20000</v>
      </c>
      <c r="J58" s="23">
        <v>40000</v>
      </c>
      <c r="K58" s="228"/>
    </row>
    <row r="59" spans="1:11" s="170" customFormat="1" ht="19.5" customHeight="1">
      <c r="A59" s="194">
        <v>54</v>
      </c>
      <c r="B59" s="23" t="s">
        <v>351</v>
      </c>
      <c r="C59" s="23"/>
      <c r="D59" s="23"/>
      <c r="E59" s="23"/>
      <c r="F59" s="43"/>
      <c r="G59" s="23"/>
      <c r="H59" s="23">
        <v>40000</v>
      </c>
      <c r="I59" s="23">
        <v>20000</v>
      </c>
      <c r="J59" s="23">
        <v>20000</v>
      </c>
      <c r="K59" s="228"/>
    </row>
    <row r="60" spans="1:11" s="170" customFormat="1" ht="31.5" customHeight="1">
      <c r="A60" s="194">
        <v>55</v>
      </c>
      <c r="B60" s="69" t="s">
        <v>352</v>
      </c>
      <c r="C60" s="69"/>
      <c r="D60" s="69"/>
      <c r="E60" s="23"/>
      <c r="F60" s="43"/>
      <c r="G60" s="23"/>
      <c r="H60" s="23">
        <v>100000</v>
      </c>
      <c r="I60" s="23"/>
      <c r="J60" s="23"/>
      <c r="K60" s="249"/>
    </row>
    <row r="61" spans="1:11" s="170" customFormat="1" ht="19.5" customHeight="1">
      <c r="A61" s="194">
        <v>56</v>
      </c>
      <c r="B61" s="23" t="s">
        <v>353</v>
      </c>
      <c r="C61" s="23"/>
      <c r="D61" s="23"/>
      <c r="E61" s="23"/>
      <c r="F61" s="43"/>
      <c r="G61" s="23"/>
      <c r="H61" s="23">
        <v>100000</v>
      </c>
      <c r="I61" s="23"/>
      <c r="J61" s="23"/>
      <c r="K61" s="249"/>
    </row>
    <row r="62" spans="1:11" s="170" customFormat="1" ht="19.5" customHeight="1">
      <c r="A62" s="194">
        <v>57</v>
      </c>
      <c r="B62" s="23" t="s">
        <v>354</v>
      </c>
      <c r="C62" s="23"/>
      <c r="D62" s="23"/>
      <c r="E62" s="23"/>
      <c r="F62" s="43"/>
      <c r="G62" s="23"/>
      <c r="H62" s="23">
        <v>88200</v>
      </c>
      <c r="I62" s="23">
        <v>69000</v>
      </c>
      <c r="J62" s="23">
        <v>85428</v>
      </c>
      <c r="K62" s="249"/>
    </row>
    <row r="63" spans="1:11" s="170" customFormat="1" ht="36.75" customHeight="1">
      <c r="A63" s="194">
        <v>58</v>
      </c>
      <c r="B63" s="69" t="s">
        <v>355</v>
      </c>
      <c r="C63" s="69"/>
      <c r="D63" s="69"/>
      <c r="E63" s="23"/>
      <c r="F63" s="43"/>
      <c r="G63" s="23"/>
      <c r="H63" s="23">
        <v>25200</v>
      </c>
      <c r="I63" s="23">
        <v>22800</v>
      </c>
      <c r="J63" s="23">
        <v>17820</v>
      </c>
      <c r="K63" s="228"/>
    </row>
    <row r="64" spans="1:11" s="170" customFormat="1" ht="19.5" customHeight="1">
      <c r="A64" s="194">
        <v>59</v>
      </c>
      <c r="B64" s="23" t="s">
        <v>356</v>
      </c>
      <c r="C64" s="23"/>
      <c r="D64" s="23"/>
      <c r="E64" s="23"/>
      <c r="F64" s="43"/>
      <c r="G64" s="23"/>
      <c r="H64" s="23">
        <v>100000</v>
      </c>
      <c r="I64" s="23">
        <v>100000</v>
      </c>
      <c r="J64" s="23">
        <v>70000</v>
      </c>
      <c r="K64" s="228"/>
    </row>
    <row r="65" spans="1:11" s="170" customFormat="1" ht="19.5" customHeight="1">
      <c r="A65" s="194">
        <v>60</v>
      </c>
      <c r="B65" s="23" t="s">
        <v>357</v>
      </c>
      <c r="C65" s="23"/>
      <c r="D65" s="23"/>
      <c r="E65" s="23"/>
      <c r="F65" s="43"/>
      <c r="G65" s="23"/>
      <c r="H65" s="23">
        <v>500000</v>
      </c>
      <c r="I65" s="23"/>
      <c r="J65" s="23">
        <v>108267</v>
      </c>
      <c r="K65" s="249"/>
    </row>
    <row r="66" spans="1:11" s="170" customFormat="1" ht="19.5" customHeight="1">
      <c r="A66" s="194">
        <v>61</v>
      </c>
      <c r="B66" s="23" t="s">
        <v>358</v>
      </c>
      <c r="C66" s="23"/>
      <c r="D66" s="23"/>
      <c r="E66" s="23"/>
      <c r="F66" s="43"/>
      <c r="G66" s="23"/>
      <c r="H66" s="23">
        <v>30000</v>
      </c>
      <c r="I66" s="23"/>
      <c r="J66" s="23">
        <v>648</v>
      </c>
      <c r="K66" s="249"/>
    </row>
    <row r="67" spans="1:11" s="170" customFormat="1" ht="19.5" customHeight="1">
      <c r="A67" s="194">
        <v>62</v>
      </c>
      <c r="B67" s="23" t="s">
        <v>359</v>
      </c>
      <c r="C67" s="23"/>
      <c r="D67" s="23"/>
      <c r="E67" s="23"/>
      <c r="F67" s="43"/>
      <c r="G67" s="23"/>
      <c r="H67" s="23">
        <v>100000</v>
      </c>
      <c r="I67" s="23"/>
      <c r="J67" s="23"/>
      <c r="K67" s="23"/>
    </row>
    <row r="68" spans="1:11" s="170" customFormat="1" ht="19.5" customHeight="1">
      <c r="A68" s="194">
        <v>63</v>
      </c>
      <c r="B68" s="23" t="s">
        <v>360</v>
      </c>
      <c r="C68" s="23"/>
      <c r="D68" s="23"/>
      <c r="E68" s="23"/>
      <c r="F68" s="43"/>
      <c r="G68" s="23"/>
      <c r="H68" s="23">
        <v>100000</v>
      </c>
      <c r="I68" s="23"/>
      <c r="J68" s="23">
        <v>855411</v>
      </c>
      <c r="K68" s="23"/>
    </row>
    <row r="69" spans="1:11" s="170" customFormat="1" ht="19.5" customHeight="1">
      <c r="A69" s="194">
        <v>64</v>
      </c>
      <c r="B69" s="23" t="s">
        <v>361</v>
      </c>
      <c r="C69" s="23"/>
      <c r="D69" s="23"/>
      <c r="E69" s="23"/>
      <c r="F69" s="43"/>
      <c r="G69" s="23"/>
      <c r="H69" s="23">
        <v>50000</v>
      </c>
      <c r="I69" s="23"/>
      <c r="J69" s="23">
        <v>22000</v>
      </c>
      <c r="K69" s="23"/>
    </row>
    <row r="70" spans="1:11" s="170" customFormat="1" ht="19.5" customHeight="1">
      <c r="A70" s="194">
        <v>65</v>
      </c>
      <c r="B70" s="23" t="s">
        <v>362</v>
      </c>
      <c r="C70" s="23"/>
      <c r="D70" s="23"/>
      <c r="E70" s="23"/>
      <c r="F70" s="43"/>
      <c r="G70" s="23"/>
      <c r="H70" s="23">
        <v>30000</v>
      </c>
      <c r="I70" s="23"/>
      <c r="J70" s="23"/>
      <c r="K70" s="23"/>
    </row>
    <row r="71" spans="1:11" s="170" customFormat="1" ht="36.75" customHeight="1">
      <c r="A71" s="194">
        <v>66</v>
      </c>
      <c r="B71" s="69" t="s">
        <v>363</v>
      </c>
      <c r="C71" s="69"/>
      <c r="D71" s="69"/>
      <c r="E71" s="23"/>
      <c r="F71" s="43"/>
      <c r="G71" s="23"/>
      <c r="H71" s="23">
        <v>250000</v>
      </c>
      <c r="I71" s="23">
        <v>139380</v>
      </c>
      <c r="J71" s="23"/>
      <c r="K71" s="228"/>
    </row>
    <row r="72" spans="1:11" s="170" customFormat="1" ht="19.5" customHeight="1">
      <c r="A72" s="194">
        <v>67</v>
      </c>
      <c r="B72" s="23" t="s">
        <v>364</v>
      </c>
      <c r="C72" s="23"/>
      <c r="D72" s="23"/>
      <c r="E72" s="23"/>
      <c r="F72" s="43"/>
      <c r="G72" s="23"/>
      <c r="H72" s="23">
        <v>60000</v>
      </c>
      <c r="I72" s="23">
        <v>60000</v>
      </c>
      <c r="J72" s="23">
        <v>60000</v>
      </c>
      <c r="K72" s="228"/>
    </row>
    <row r="73" spans="1:11" s="170" customFormat="1" ht="19.5" customHeight="1">
      <c r="A73" s="194">
        <v>68</v>
      </c>
      <c r="B73" s="23" t="s">
        <v>365</v>
      </c>
      <c r="C73" s="23"/>
      <c r="D73" s="23"/>
      <c r="E73" s="23"/>
      <c r="F73" s="43"/>
      <c r="G73" s="23"/>
      <c r="H73" s="23">
        <v>100000</v>
      </c>
      <c r="I73" s="23"/>
      <c r="J73" s="23"/>
      <c r="K73" s="249"/>
    </row>
    <row r="74" spans="1:11" s="170" customFormat="1" ht="19.5" customHeight="1">
      <c r="A74" s="194">
        <v>69</v>
      </c>
      <c r="B74" s="23" t="s">
        <v>366</v>
      </c>
      <c r="C74" s="23"/>
      <c r="D74" s="23"/>
      <c r="E74" s="23"/>
      <c r="F74" s="43"/>
      <c r="G74" s="23"/>
      <c r="H74" s="23">
        <v>90000</v>
      </c>
      <c r="I74" s="23">
        <v>90000</v>
      </c>
      <c r="J74" s="23">
        <v>25000</v>
      </c>
      <c r="K74" s="228"/>
    </row>
    <row r="75" spans="1:11" s="170" customFormat="1" ht="19.5" customHeight="1">
      <c r="A75" s="194">
        <v>70</v>
      </c>
      <c r="B75" s="23" t="s">
        <v>367</v>
      </c>
      <c r="C75" s="23"/>
      <c r="D75" s="23"/>
      <c r="E75" s="23"/>
      <c r="F75" s="43"/>
      <c r="G75" s="23"/>
      <c r="H75" s="23">
        <v>100000</v>
      </c>
      <c r="I75" s="23"/>
      <c r="J75" s="23"/>
      <c r="K75" s="249"/>
    </row>
    <row r="76" spans="1:11" s="170" customFormat="1" ht="19.5" customHeight="1">
      <c r="A76" s="194">
        <v>71</v>
      </c>
      <c r="B76" s="23" t="s">
        <v>368</v>
      </c>
      <c r="C76" s="23"/>
      <c r="D76" s="23"/>
      <c r="E76" s="23"/>
      <c r="F76" s="43"/>
      <c r="G76" s="23"/>
      <c r="H76" s="23">
        <v>30000</v>
      </c>
      <c r="I76" s="23"/>
      <c r="J76" s="23">
        <v>24156</v>
      </c>
      <c r="K76" s="249"/>
    </row>
    <row r="77" spans="1:11" s="170" customFormat="1" ht="19.5" customHeight="1">
      <c r="A77" s="194">
        <v>72</v>
      </c>
      <c r="B77" s="23" t="s">
        <v>369</v>
      </c>
      <c r="C77" s="23"/>
      <c r="D77" s="23"/>
      <c r="E77" s="23"/>
      <c r="F77" s="43"/>
      <c r="G77" s="23"/>
      <c r="H77" s="23">
        <v>10000</v>
      </c>
      <c r="I77" s="23"/>
      <c r="J77" s="23">
        <v>7000</v>
      </c>
      <c r="K77" s="249"/>
    </row>
    <row r="78" spans="1:11" s="170" customFormat="1" ht="19.5" customHeight="1">
      <c r="A78" s="194">
        <v>73</v>
      </c>
      <c r="B78" s="23" t="s">
        <v>370</v>
      </c>
      <c r="C78" s="23"/>
      <c r="D78" s="23"/>
      <c r="E78" s="23"/>
      <c r="F78" s="43"/>
      <c r="G78" s="23"/>
      <c r="H78" s="23">
        <v>50000</v>
      </c>
      <c r="I78" s="23"/>
      <c r="J78" s="23">
        <v>40920</v>
      </c>
      <c r="K78" s="249"/>
    </row>
    <row r="79" spans="1:11" s="170" customFormat="1" ht="36" customHeight="1">
      <c r="A79" s="194">
        <v>74</v>
      </c>
      <c r="B79" s="69" t="s">
        <v>371</v>
      </c>
      <c r="C79" s="69"/>
      <c r="D79" s="69"/>
      <c r="E79" s="23"/>
      <c r="F79" s="43"/>
      <c r="G79" s="23"/>
      <c r="H79" s="23">
        <v>130000</v>
      </c>
      <c r="I79" s="23"/>
      <c r="J79" s="23">
        <v>50000</v>
      </c>
      <c r="K79" s="249"/>
    </row>
    <row r="80" spans="1:11" s="170" customFormat="1" ht="19.5" customHeight="1">
      <c r="A80" s="194">
        <v>75</v>
      </c>
      <c r="B80" s="23" t="s">
        <v>372</v>
      </c>
      <c r="C80" s="23"/>
      <c r="D80" s="23"/>
      <c r="E80" s="23"/>
      <c r="F80" s="43"/>
      <c r="G80" s="23"/>
      <c r="H80" s="23">
        <v>180000</v>
      </c>
      <c r="I80" s="23">
        <v>116670</v>
      </c>
      <c r="J80" s="23">
        <v>135675</v>
      </c>
      <c r="K80" s="228"/>
    </row>
    <row r="81" spans="1:11" s="170" customFormat="1" ht="30" customHeight="1">
      <c r="A81" s="194">
        <v>76</v>
      </c>
      <c r="B81" s="69" t="s">
        <v>373</v>
      </c>
      <c r="C81" s="69"/>
      <c r="D81" s="69"/>
      <c r="E81" s="23"/>
      <c r="F81" s="43"/>
      <c r="G81" s="23"/>
      <c r="H81" s="23">
        <v>30000</v>
      </c>
      <c r="I81" s="23"/>
      <c r="J81" s="23"/>
      <c r="K81" s="249"/>
    </row>
    <row r="82" spans="1:11" s="170" customFormat="1" ht="33.75" customHeight="1">
      <c r="A82" s="194">
        <v>77</v>
      </c>
      <c r="B82" s="69" t="s">
        <v>374</v>
      </c>
      <c r="C82" s="69"/>
      <c r="D82" s="69"/>
      <c r="E82" s="23"/>
      <c r="F82" s="43"/>
      <c r="G82" s="23"/>
      <c r="H82" s="23">
        <v>200000</v>
      </c>
      <c r="I82" s="23">
        <v>101250</v>
      </c>
      <c r="J82" s="23">
        <v>64125</v>
      </c>
      <c r="K82" s="249"/>
    </row>
    <row r="83" spans="1:11" s="170" customFormat="1" ht="19.5" customHeight="1">
      <c r="A83" s="194">
        <v>78</v>
      </c>
      <c r="B83" s="23" t="s">
        <v>375</v>
      </c>
      <c r="C83" s="23"/>
      <c r="D83" s="23"/>
      <c r="E83" s="23"/>
      <c r="F83" s="43"/>
      <c r="G83" s="23"/>
      <c r="H83" s="23">
        <v>450000</v>
      </c>
      <c r="I83" s="23">
        <v>267043.5</v>
      </c>
      <c r="J83" s="23">
        <v>946680</v>
      </c>
      <c r="K83" s="249"/>
    </row>
    <row r="84" spans="1:11" s="170" customFormat="1" ht="19.5" customHeight="1">
      <c r="A84" s="194">
        <v>79</v>
      </c>
      <c r="B84" s="23" t="s">
        <v>376</v>
      </c>
      <c r="C84" s="23"/>
      <c r="D84" s="23"/>
      <c r="E84" s="23"/>
      <c r="F84" s="43"/>
      <c r="G84" s="23"/>
      <c r="H84" s="23">
        <v>157200</v>
      </c>
      <c r="I84" s="23">
        <v>137808</v>
      </c>
      <c r="J84" s="23">
        <v>135384</v>
      </c>
      <c r="K84" s="228"/>
    </row>
    <row r="85" spans="1:11" s="170" customFormat="1" ht="19.5" customHeight="1">
      <c r="A85" s="194">
        <v>80</v>
      </c>
      <c r="B85" s="23" t="s">
        <v>377</v>
      </c>
      <c r="C85" s="23"/>
      <c r="D85" s="23"/>
      <c r="E85" s="23"/>
      <c r="F85" s="43"/>
      <c r="G85" s="23"/>
      <c r="H85" s="23">
        <v>40000</v>
      </c>
      <c r="I85" s="23"/>
      <c r="J85" s="23">
        <v>288</v>
      </c>
      <c r="K85" s="249"/>
    </row>
    <row r="86" spans="1:11" s="170" customFormat="1" ht="19.5" customHeight="1">
      <c r="A86" s="194">
        <v>81</v>
      </c>
      <c r="B86" s="23" t="s">
        <v>378</v>
      </c>
      <c r="C86" s="23"/>
      <c r="D86" s="23"/>
      <c r="E86" s="23"/>
      <c r="F86" s="43"/>
      <c r="G86" s="23"/>
      <c r="H86" s="23">
        <v>150000</v>
      </c>
      <c r="I86" s="23"/>
      <c r="J86" s="23"/>
      <c r="K86" s="249"/>
    </row>
    <row r="87" spans="1:11" s="170" customFormat="1" ht="19.5" customHeight="1">
      <c r="A87" s="194">
        <v>82</v>
      </c>
      <c r="B87" s="23" t="s">
        <v>379</v>
      </c>
      <c r="C87" s="23"/>
      <c r="D87" s="23"/>
      <c r="E87" s="23"/>
      <c r="F87" s="43"/>
      <c r="G87" s="23"/>
      <c r="H87" s="23">
        <v>200000</v>
      </c>
      <c r="I87" s="23"/>
      <c r="J87" s="23">
        <v>6576</v>
      </c>
      <c r="K87" s="249"/>
    </row>
    <row r="88" spans="1:11" s="170" customFormat="1" ht="19.5" customHeight="1">
      <c r="A88" s="194">
        <v>83</v>
      </c>
      <c r="B88" s="23" t="s">
        <v>380</v>
      </c>
      <c r="C88" s="23"/>
      <c r="D88" s="23"/>
      <c r="E88" s="23"/>
      <c r="F88" s="43"/>
      <c r="G88" s="23"/>
      <c r="H88" s="23">
        <v>5000</v>
      </c>
      <c r="I88" s="23"/>
      <c r="J88" s="23"/>
      <c r="K88" s="249"/>
    </row>
    <row r="89" spans="1:11" s="170" customFormat="1" ht="19.5" customHeight="1">
      <c r="A89" s="194">
        <v>84</v>
      </c>
      <c r="B89" s="23" t="s">
        <v>381</v>
      </c>
      <c r="C89" s="23"/>
      <c r="D89" s="23"/>
      <c r="E89" s="23"/>
      <c r="F89" s="43"/>
      <c r="G89" s="23"/>
      <c r="H89" s="23">
        <v>30000</v>
      </c>
      <c r="I89" s="23">
        <v>30000</v>
      </c>
      <c r="J89" s="23"/>
      <c r="K89" s="228"/>
    </row>
  </sheetData>
  <sheetProtection/>
  <mergeCells count="12">
    <mergeCell ref="A2:A5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10:K11"/>
  </mergeCells>
  <printOptions horizontalCentered="1"/>
  <pageMargins left="0.16111111111111112" right="0.19652777777777777" top="0.40902777777777777" bottom="0.40902777777777777" header="0.5" footer="0.5"/>
  <pageSetup fitToHeight="0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7" zoomScaleNormal="87" zoomScaleSheetLayoutView="100" workbookViewId="0" topLeftCell="A1">
      <pane ySplit="3" topLeftCell="A19" activePane="bottomLeft" state="frozen"/>
      <selection pane="bottomLeft" activeCell="P26" sqref="P26"/>
    </sheetView>
  </sheetViews>
  <sheetFormatPr defaultColWidth="9.00390625" defaultRowHeight="14.25"/>
  <cols>
    <col min="1" max="1" width="5.375" style="2" customWidth="1"/>
    <col min="2" max="2" width="36.50390625" style="0" customWidth="1"/>
    <col min="3" max="3" width="15.375" style="0" customWidth="1"/>
    <col min="4" max="4" width="13.50390625" style="0" customWidth="1"/>
    <col min="5" max="5" width="11.875" style="0" customWidth="1"/>
    <col min="6" max="6" width="14.125" style="236" customWidth="1"/>
    <col min="7" max="7" width="12.375" style="0" customWidth="1"/>
    <col min="8" max="8" width="17.25390625" style="0" customWidth="1"/>
    <col min="9" max="9" width="13.875" style="0" customWidth="1"/>
    <col min="10" max="10" width="13.25390625" style="0" customWidth="1"/>
    <col min="11" max="11" width="38.25390625" style="0" customWidth="1"/>
  </cols>
  <sheetData>
    <row r="1" spans="2:11" ht="19.5" customHeight="1">
      <c r="B1" s="237" t="s">
        <v>251</v>
      </c>
      <c r="C1" s="238"/>
      <c r="D1" s="238"/>
      <c r="E1" s="238"/>
      <c r="F1" s="239"/>
      <c r="G1" s="238"/>
      <c r="H1" s="240"/>
      <c r="I1" s="240"/>
      <c r="J1" s="247"/>
      <c r="K1" s="248"/>
    </row>
    <row r="2" spans="1:11" ht="19.5" customHeight="1">
      <c r="A2" s="3" t="s">
        <v>151</v>
      </c>
      <c r="B2" s="241"/>
      <c r="C2" s="242" t="s">
        <v>80</v>
      </c>
      <c r="D2" s="242" t="s">
        <v>81</v>
      </c>
      <c r="E2" s="242" t="s">
        <v>82</v>
      </c>
      <c r="F2" s="243" t="s">
        <v>193</v>
      </c>
      <c r="G2" s="242" t="s">
        <v>83</v>
      </c>
      <c r="H2" s="242" t="s">
        <v>382</v>
      </c>
      <c r="I2" s="241" t="s">
        <v>194</v>
      </c>
      <c r="J2" s="242" t="s">
        <v>195</v>
      </c>
      <c r="K2" s="226" t="s">
        <v>6</v>
      </c>
    </row>
    <row r="3" spans="1:11" ht="33.75" customHeight="1">
      <c r="A3" s="3"/>
      <c r="B3" s="241"/>
      <c r="C3" s="242"/>
      <c r="D3" s="242"/>
      <c r="E3" s="242"/>
      <c r="F3" s="243"/>
      <c r="G3" s="242"/>
      <c r="H3" s="242"/>
      <c r="I3" s="241"/>
      <c r="J3" s="242"/>
      <c r="K3" s="226"/>
    </row>
    <row r="4" spans="1:11" ht="19.5" customHeight="1">
      <c r="A4" s="3"/>
      <c r="B4" s="23" t="s">
        <v>253</v>
      </c>
      <c r="C4" s="23">
        <f>C5+C14+C31</f>
        <v>20027000</v>
      </c>
      <c r="D4" s="23">
        <f>D5+D14+D31</f>
        <v>20977000</v>
      </c>
      <c r="E4" s="23">
        <f>E5+E14+E31</f>
        <v>19607000</v>
      </c>
      <c r="F4" s="43"/>
      <c r="G4" s="23">
        <f>G5+G14+G31</f>
        <v>24247000</v>
      </c>
      <c r="H4" s="23">
        <f>H5+H14+H31</f>
        <v>17241796.97</v>
      </c>
      <c r="I4" s="228"/>
      <c r="J4" s="228"/>
      <c r="K4" s="249"/>
    </row>
    <row r="5" spans="1:11" ht="19.5" customHeight="1">
      <c r="A5" s="3"/>
      <c r="B5" s="227" t="s">
        <v>383</v>
      </c>
      <c r="C5" s="120">
        <f>SUM(C6:C13)</f>
        <v>1632000</v>
      </c>
      <c r="D5" s="120">
        <f>SUM(D6:D13)</f>
        <v>1632000</v>
      </c>
      <c r="E5" s="120">
        <f>SUM(E6:E13)</f>
        <v>1332000</v>
      </c>
      <c r="F5" s="244">
        <f>(G5-H5)/H5</f>
        <v>-0.3339055793991416</v>
      </c>
      <c r="G5" s="120">
        <f>SUM(G6:G13)</f>
        <v>1552000</v>
      </c>
      <c r="H5" s="120">
        <f>SUM(H6:H13)</f>
        <v>2330000</v>
      </c>
      <c r="I5" s="120">
        <f>SUM(I6:I13)</f>
        <v>0</v>
      </c>
      <c r="J5" s="120">
        <f>SUM(J6:J13)</f>
        <v>0</v>
      </c>
      <c r="K5" s="250"/>
    </row>
    <row r="6" spans="1:11" s="1" customFormat="1" ht="19.5" customHeight="1">
      <c r="A6" s="13">
        <v>1</v>
      </c>
      <c r="B6" s="23" t="s">
        <v>384</v>
      </c>
      <c r="C6" s="23">
        <v>100000</v>
      </c>
      <c r="D6" s="23">
        <v>100000</v>
      </c>
      <c r="E6" s="23">
        <v>100000</v>
      </c>
      <c r="F6" s="43" t="e">
        <f aca="true" t="shared" si="0" ref="F6:F15">(G6-H6)/H6</f>
        <v>#DIV/0!</v>
      </c>
      <c r="G6" s="23">
        <v>300000</v>
      </c>
      <c r="H6" s="245"/>
      <c r="I6" s="228"/>
      <c r="J6" s="228"/>
      <c r="K6" s="249" t="s">
        <v>318</v>
      </c>
    </row>
    <row r="7" spans="1:11" s="1" customFormat="1" ht="19.5" customHeight="1">
      <c r="A7" s="13">
        <v>2</v>
      </c>
      <c r="B7" s="23" t="s">
        <v>385</v>
      </c>
      <c r="C7" s="23">
        <v>12000</v>
      </c>
      <c r="D7" s="23">
        <v>12000</v>
      </c>
      <c r="E7" s="23">
        <v>12000</v>
      </c>
      <c r="F7" s="43" t="e">
        <f t="shared" si="0"/>
        <v>#DIV/0!</v>
      </c>
      <c r="G7" s="23">
        <v>12000</v>
      </c>
      <c r="H7" s="245"/>
      <c r="I7" s="228"/>
      <c r="J7" s="228"/>
      <c r="K7" s="249" t="s">
        <v>318</v>
      </c>
    </row>
    <row r="8" spans="1:11" s="235" customFormat="1" ht="19.5" customHeight="1">
      <c r="A8" s="13">
        <v>3</v>
      </c>
      <c r="B8" s="23" t="s">
        <v>386</v>
      </c>
      <c r="C8" s="23">
        <v>1000000</v>
      </c>
      <c r="D8" s="23">
        <v>1000000</v>
      </c>
      <c r="E8" s="23">
        <v>700000</v>
      </c>
      <c r="F8" s="43">
        <f t="shared" si="0"/>
        <v>0</v>
      </c>
      <c r="G8" s="23">
        <v>700000</v>
      </c>
      <c r="H8" s="23">
        <v>700000</v>
      </c>
      <c r="I8" s="228"/>
      <c r="J8" s="228"/>
      <c r="K8" s="249"/>
    </row>
    <row r="9" spans="1:11" s="1" customFormat="1" ht="40.5" customHeight="1">
      <c r="A9" s="13">
        <v>4</v>
      </c>
      <c r="B9" s="23" t="s">
        <v>387</v>
      </c>
      <c r="C9" s="23">
        <v>500000</v>
      </c>
      <c r="D9" s="23">
        <v>500000</v>
      </c>
      <c r="E9" s="23">
        <v>500000</v>
      </c>
      <c r="F9" s="43">
        <f t="shared" si="0"/>
        <v>-0.5833333333333334</v>
      </c>
      <c r="G9" s="23">
        <v>500000</v>
      </c>
      <c r="H9" s="23">
        <v>1200000</v>
      </c>
      <c r="I9" s="228"/>
      <c r="J9" s="228"/>
      <c r="K9" s="69" t="s">
        <v>388</v>
      </c>
    </row>
    <row r="10" spans="1:11" s="1" customFormat="1" ht="19.5" customHeight="1">
      <c r="A10" s="13">
        <v>5</v>
      </c>
      <c r="B10" s="23" t="s">
        <v>389</v>
      </c>
      <c r="C10" s="23">
        <v>20000</v>
      </c>
      <c r="D10" s="23">
        <v>20000</v>
      </c>
      <c r="E10" s="23">
        <v>20000</v>
      </c>
      <c r="F10" s="43" t="e">
        <f t="shared" si="0"/>
        <v>#DIV/0!</v>
      </c>
      <c r="G10" s="23">
        <v>40000</v>
      </c>
      <c r="H10" s="228"/>
      <c r="I10" s="228"/>
      <c r="J10" s="228"/>
      <c r="K10" s="249"/>
    </row>
    <row r="11" spans="1:11" s="1" customFormat="1" ht="19.5" customHeight="1">
      <c r="A11" s="13">
        <v>6</v>
      </c>
      <c r="B11" s="23" t="s">
        <v>390</v>
      </c>
      <c r="C11" s="23"/>
      <c r="D11" s="23"/>
      <c r="E11" s="23"/>
      <c r="F11" s="43">
        <f t="shared" si="0"/>
        <v>-1</v>
      </c>
      <c r="G11" s="23"/>
      <c r="H11" s="245">
        <v>260000</v>
      </c>
      <c r="I11" s="228"/>
      <c r="J11" s="228"/>
      <c r="K11" s="249"/>
    </row>
    <row r="12" spans="1:11" s="1" customFormat="1" ht="19.5" customHeight="1">
      <c r="A12" s="13">
        <v>7</v>
      </c>
      <c r="B12" s="23" t="s">
        <v>391</v>
      </c>
      <c r="C12" s="23"/>
      <c r="D12" s="66"/>
      <c r="E12" s="23"/>
      <c r="F12" s="43">
        <f t="shared" si="0"/>
        <v>-1</v>
      </c>
      <c r="G12" s="23"/>
      <c r="H12" s="245">
        <v>10000</v>
      </c>
      <c r="I12" s="228"/>
      <c r="J12" s="228"/>
      <c r="K12" s="249"/>
    </row>
    <row r="13" spans="1:11" s="1" customFormat="1" ht="19.5" customHeight="1">
      <c r="A13" s="13">
        <v>8</v>
      </c>
      <c r="B13" s="23" t="s">
        <v>392</v>
      </c>
      <c r="C13" s="23"/>
      <c r="D13" s="23"/>
      <c r="E13" s="23"/>
      <c r="F13" s="43">
        <f t="shared" si="0"/>
        <v>-1</v>
      </c>
      <c r="G13" s="23"/>
      <c r="H13" s="245">
        <v>160000</v>
      </c>
      <c r="I13" s="228"/>
      <c r="J13" s="228"/>
      <c r="K13" s="249"/>
    </row>
    <row r="14" spans="1:11" ht="19.5" customHeight="1">
      <c r="A14" s="78"/>
      <c r="B14" s="227" t="s">
        <v>393</v>
      </c>
      <c r="C14" s="120">
        <f>SUM(C15:C30)</f>
        <v>14775000</v>
      </c>
      <c r="D14" s="120">
        <f>SUM(D15:D30)</f>
        <v>15425000</v>
      </c>
      <c r="E14" s="120">
        <f>SUM(E15:E30)</f>
        <v>16355000</v>
      </c>
      <c r="F14" s="244">
        <f t="shared" si="0"/>
        <v>0.38659357268770744</v>
      </c>
      <c r="G14" s="120">
        <f>SUM(G15:G30)</f>
        <v>19295000</v>
      </c>
      <c r="H14" s="246">
        <f>SUM(H15:H30)</f>
        <v>13915396.97</v>
      </c>
      <c r="I14" s="246">
        <f>SUM(I15:I30)</f>
        <v>11021422.67</v>
      </c>
      <c r="J14" s="246">
        <f>SUM(J15:J30)</f>
        <v>7776412.08</v>
      </c>
      <c r="K14" s="250"/>
    </row>
    <row r="15" spans="1:11" s="235" customFormat="1" ht="19.5" customHeight="1">
      <c r="A15" s="42">
        <v>1</v>
      </c>
      <c r="B15" s="23" t="s">
        <v>394</v>
      </c>
      <c r="C15" s="23">
        <v>200000</v>
      </c>
      <c r="D15" s="23">
        <v>300000</v>
      </c>
      <c r="E15" s="23">
        <v>200000</v>
      </c>
      <c r="F15" s="43">
        <f t="shared" si="0"/>
        <v>0.5</v>
      </c>
      <c r="G15" s="23">
        <v>300000</v>
      </c>
      <c r="H15" s="245">
        <v>200000</v>
      </c>
      <c r="I15" s="228">
        <v>100000</v>
      </c>
      <c r="J15" s="228">
        <v>200000</v>
      </c>
      <c r="K15" s="249"/>
    </row>
    <row r="16" spans="1:11" s="235" customFormat="1" ht="19.5" customHeight="1">
      <c r="A16" s="42">
        <v>2</v>
      </c>
      <c r="B16" s="23" t="s">
        <v>395</v>
      </c>
      <c r="C16" s="23">
        <v>350000</v>
      </c>
      <c r="D16" s="23">
        <v>350000</v>
      </c>
      <c r="E16" s="23">
        <v>350000</v>
      </c>
      <c r="F16" s="43">
        <f aca="true" t="shared" si="1" ref="F16:F30">(G16-H16)/H16</f>
        <v>0.14285714285714285</v>
      </c>
      <c r="G16" s="23">
        <v>400000</v>
      </c>
      <c r="H16" s="23">
        <v>350000</v>
      </c>
      <c r="I16" s="23">
        <v>100000</v>
      </c>
      <c r="J16" s="23">
        <v>250000</v>
      </c>
      <c r="K16" s="249"/>
    </row>
    <row r="17" spans="1:11" s="235" customFormat="1" ht="19.5" customHeight="1">
      <c r="A17" s="42">
        <v>3</v>
      </c>
      <c r="B17" s="23" t="s">
        <v>396</v>
      </c>
      <c r="C17" s="23">
        <v>200000</v>
      </c>
      <c r="D17" s="23">
        <v>300000</v>
      </c>
      <c r="E17" s="23">
        <v>200000</v>
      </c>
      <c r="F17" s="43">
        <f t="shared" si="1"/>
        <v>0.5</v>
      </c>
      <c r="G17" s="23">
        <v>300000</v>
      </c>
      <c r="H17" s="245">
        <v>200000</v>
      </c>
      <c r="I17" s="228">
        <v>100000</v>
      </c>
      <c r="J17" s="228">
        <v>200000</v>
      </c>
      <c r="K17" s="249"/>
    </row>
    <row r="18" spans="1:11" s="235" customFormat="1" ht="19.5" customHeight="1">
      <c r="A18" s="42">
        <v>4</v>
      </c>
      <c r="B18" s="23" t="s">
        <v>397</v>
      </c>
      <c r="C18" s="23">
        <v>0</v>
      </c>
      <c r="D18" s="23">
        <v>150000</v>
      </c>
      <c r="E18" s="23">
        <v>80000</v>
      </c>
      <c r="F18" s="43">
        <f t="shared" si="1"/>
        <v>2.6</v>
      </c>
      <c r="G18" s="23">
        <v>180000</v>
      </c>
      <c r="H18" s="245">
        <v>50000</v>
      </c>
      <c r="I18" s="228"/>
      <c r="J18" s="228"/>
      <c r="K18" s="249" t="s">
        <v>398</v>
      </c>
    </row>
    <row r="19" spans="1:11" s="1" customFormat="1" ht="19.5" customHeight="1">
      <c r="A19" s="42">
        <v>5</v>
      </c>
      <c r="B19" s="23" t="s">
        <v>399</v>
      </c>
      <c r="C19" s="23">
        <v>100000</v>
      </c>
      <c r="D19" s="23">
        <v>100000</v>
      </c>
      <c r="E19" s="23">
        <v>100000</v>
      </c>
      <c r="F19" s="43">
        <f t="shared" si="1"/>
        <v>0</v>
      </c>
      <c r="G19" s="23">
        <v>100000</v>
      </c>
      <c r="H19" s="23">
        <v>100000</v>
      </c>
      <c r="I19" s="228"/>
      <c r="J19" s="228"/>
      <c r="K19" s="249"/>
    </row>
    <row r="20" spans="1:11" s="1" customFormat="1" ht="19.5" customHeight="1">
      <c r="A20" s="42">
        <v>6</v>
      </c>
      <c r="B20" s="23" t="s">
        <v>400</v>
      </c>
      <c r="C20" s="23">
        <v>5000</v>
      </c>
      <c r="D20" s="23">
        <v>5000</v>
      </c>
      <c r="E20" s="23">
        <v>5000</v>
      </c>
      <c r="F20" s="43" t="e">
        <f t="shared" si="1"/>
        <v>#DIV/0!</v>
      </c>
      <c r="G20" s="159">
        <v>5000</v>
      </c>
      <c r="H20" s="159"/>
      <c r="I20" s="228"/>
      <c r="J20" s="228"/>
      <c r="K20" s="251" t="s">
        <v>318</v>
      </c>
    </row>
    <row r="21" spans="1:11" s="1" customFormat="1" ht="19.5" customHeight="1">
      <c r="A21" s="42">
        <v>7</v>
      </c>
      <c r="B21" s="23" t="s">
        <v>401</v>
      </c>
      <c r="C21" s="23">
        <v>7000000</v>
      </c>
      <c r="D21" s="23">
        <v>7000000</v>
      </c>
      <c r="E21" s="23">
        <v>7000000</v>
      </c>
      <c r="F21" s="43">
        <f t="shared" si="1"/>
        <v>0.07692307692307693</v>
      </c>
      <c r="G21" s="159">
        <v>7000000</v>
      </c>
      <c r="H21" s="159">
        <v>6500000</v>
      </c>
      <c r="I21" s="228">
        <v>5738764.6</v>
      </c>
      <c r="J21" s="228">
        <v>5570682.08</v>
      </c>
      <c r="K21" s="38"/>
    </row>
    <row r="22" spans="1:11" s="1" customFormat="1" ht="58.5" customHeight="1">
      <c r="A22" s="42">
        <v>8</v>
      </c>
      <c r="B22" s="23" t="s">
        <v>402</v>
      </c>
      <c r="C22" s="23">
        <v>4000000</v>
      </c>
      <c r="D22" s="23">
        <v>4000000</v>
      </c>
      <c r="E22" s="23">
        <v>4000000</v>
      </c>
      <c r="F22" s="43">
        <f t="shared" si="1"/>
        <v>1</v>
      </c>
      <c r="G22" s="159">
        <v>6000000</v>
      </c>
      <c r="H22" s="159">
        <v>3000000</v>
      </c>
      <c r="I22" s="228">
        <v>1805478.48</v>
      </c>
      <c r="J22" s="228"/>
      <c r="K22" s="252" t="s">
        <v>403</v>
      </c>
    </row>
    <row r="23" spans="1:11" s="1" customFormat="1" ht="19.5" customHeight="1">
      <c r="A23" s="42">
        <v>9</v>
      </c>
      <c r="B23" s="23" t="s">
        <v>404</v>
      </c>
      <c r="C23" s="23">
        <v>50000</v>
      </c>
      <c r="D23" s="23">
        <v>50000</v>
      </c>
      <c r="E23" s="23">
        <v>50000</v>
      </c>
      <c r="F23" s="43" t="e">
        <f t="shared" si="1"/>
        <v>#DIV/0!</v>
      </c>
      <c r="G23" s="159">
        <v>500000</v>
      </c>
      <c r="H23" s="159"/>
      <c r="I23" s="253"/>
      <c r="J23" s="228"/>
      <c r="K23" s="251" t="s">
        <v>318</v>
      </c>
    </row>
    <row r="24" spans="1:11" s="1" customFormat="1" ht="19.5" customHeight="1">
      <c r="A24" s="42">
        <v>10</v>
      </c>
      <c r="B24" s="23" t="s">
        <v>405</v>
      </c>
      <c r="C24" s="23">
        <v>910000</v>
      </c>
      <c r="D24" s="23">
        <v>910000</v>
      </c>
      <c r="E24" s="23">
        <v>910000</v>
      </c>
      <c r="F24" s="43">
        <f t="shared" si="1"/>
        <v>-0.042105263157894736</v>
      </c>
      <c r="G24" s="23">
        <v>910000</v>
      </c>
      <c r="H24" s="23">
        <v>950000</v>
      </c>
      <c r="I24" s="228">
        <v>907902.62</v>
      </c>
      <c r="J24" s="23">
        <v>500000</v>
      </c>
      <c r="K24" s="249"/>
    </row>
    <row r="25" spans="1:11" s="1" customFormat="1" ht="19.5" customHeight="1">
      <c r="A25" s="42">
        <v>11</v>
      </c>
      <c r="B25" s="23" t="s">
        <v>406</v>
      </c>
      <c r="C25" s="23">
        <v>40000</v>
      </c>
      <c r="D25" s="23">
        <v>40000</v>
      </c>
      <c r="E25" s="23">
        <v>40000</v>
      </c>
      <c r="F25" s="43">
        <f t="shared" si="1"/>
        <v>0.3333333333333333</v>
      </c>
      <c r="G25" s="23">
        <v>40000</v>
      </c>
      <c r="H25" s="23">
        <v>30000</v>
      </c>
      <c r="I25" s="228"/>
      <c r="J25" s="23">
        <v>25300</v>
      </c>
      <c r="K25" s="249"/>
    </row>
    <row r="26" spans="1:11" s="235" customFormat="1" ht="45" customHeight="1">
      <c r="A26" s="42">
        <v>12</v>
      </c>
      <c r="B26" s="23" t="s">
        <v>407</v>
      </c>
      <c r="C26" s="23">
        <v>1500000</v>
      </c>
      <c r="D26" s="23">
        <v>1800000</v>
      </c>
      <c r="E26" s="23">
        <v>3000000</v>
      </c>
      <c r="F26" s="43">
        <f t="shared" si="1"/>
        <v>1.5096265719997601</v>
      </c>
      <c r="G26" s="23">
        <v>3000000</v>
      </c>
      <c r="H26" s="245">
        <v>1195396.97</v>
      </c>
      <c r="I26" s="228">
        <v>1195396.97</v>
      </c>
      <c r="J26" s="228"/>
      <c r="K26" s="252" t="s">
        <v>408</v>
      </c>
    </row>
    <row r="27" spans="1:11" s="1" customFormat="1" ht="19.5" customHeight="1">
      <c r="A27" s="42">
        <v>13</v>
      </c>
      <c r="B27" s="23" t="s">
        <v>409</v>
      </c>
      <c r="C27" s="23">
        <v>60000</v>
      </c>
      <c r="D27" s="23">
        <v>60000</v>
      </c>
      <c r="E27" s="23">
        <v>60000</v>
      </c>
      <c r="F27" s="43">
        <f t="shared" si="1"/>
        <v>0</v>
      </c>
      <c r="G27" s="23">
        <v>60000</v>
      </c>
      <c r="H27" s="23">
        <v>60000</v>
      </c>
      <c r="I27" s="23">
        <v>46180</v>
      </c>
      <c r="J27" s="23">
        <v>56880</v>
      </c>
      <c r="K27" s="249"/>
    </row>
    <row r="28" spans="1:11" s="1" customFormat="1" ht="19.5" customHeight="1">
      <c r="A28" s="42">
        <v>14</v>
      </c>
      <c r="B28" s="23" t="s">
        <v>410</v>
      </c>
      <c r="C28" s="23">
        <v>360000</v>
      </c>
      <c r="D28" s="23">
        <v>360000</v>
      </c>
      <c r="E28" s="23">
        <v>360000</v>
      </c>
      <c r="F28" s="43">
        <f t="shared" si="1"/>
        <v>-0.3333333333333333</v>
      </c>
      <c r="G28" s="23">
        <v>500000</v>
      </c>
      <c r="H28" s="23">
        <v>750000</v>
      </c>
      <c r="I28" s="23">
        <v>500000</v>
      </c>
      <c r="J28" s="23">
        <v>550000</v>
      </c>
      <c r="K28" s="249"/>
    </row>
    <row r="29" spans="1:11" s="1" customFormat="1" ht="19.5" customHeight="1">
      <c r="A29" s="42">
        <v>15</v>
      </c>
      <c r="B29" s="23" t="s">
        <v>411</v>
      </c>
      <c r="C29" s="23"/>
      <c r="D29" s="23"/>
      <c r="E29" s="23"/>
      <c r="F29" s="43">
        <f t="shared" si="1"/>
        <v>-1</v>
      </c>
      <c r="G29" s="23"/>
      <c r="H29" s="23">
        <v>450000</v>
      </c>
      <c r="I29" s="159">
        <v>527700</v>
      </c>
      <c r="J29" s="23">
        <v>367400</v>
      </c>
      <c r="K29" s="38"/>
    </row>
    <row r="30" spans="1:11" s="1" customFormat="1" ht="19.5" customHeight="1">
      <c r="A30" s="42">
        <v>16</v>
      </c>
      <c r="B30" s="23" t="s">
        <v>412</v>
      </c>
      <c r="C30" s="23"/>
      <c r="D30" s="23"/>
      <c r="E30" s="23"/>
      <c r="F30" s="43">
        <f t="shared" si="1"/>
        <v>-1</v>
      </c>
      <c r="G30" s="23"/>
      <c r="H30" s="23">
        <v>80000</v>
      </c>
      <c r="I30" s="159"/>
      <c r="J30" s="23">
        <v>56150</v>
      </c>
      <c r="K30" s="38"/>
    </row>
    <row r="31" spans="1:11" ht="19.5" customHeight="1">
      <c r="A31" s="78"/>
      <c r="B31" s="227" t="s">
        <v>413</v>
      </c>
      <c r="C31" s="182">
        <f>SUM(C32:C39)</f>
        <v>3620000</v>
      </c>
      <c r="D31" s="182">
        <f>SUM(D32:D39)</f>
        <v>3920000</v>
      </c>
      <c r="E31" s="182">
        <f>SUM(E32:E39)</f>
        <v>1920000</v>
      </c>
      <c r="F31" s="244">
        <f aca="true" t="shared" si="2" ref="F31:F41">(G31-H31)/H31</f>
        <v>2.4122842232035326</v>
      </c>
      <c r="G31" s="182">
        <f>SUM(G32:G39)</f>
        <v>3400000</v>
      </c>
      <c r="H31" s="182">
        <f>SUM(H32:H39)</f>
        <v>996400</v>
      </c>
      <c r="I31" s="182">
        <f>SUM(I32:I39)</f>
        <v>1196400</v>
      </c>
      <c r="J31" s="182">
        <f>SUM(J32:J39)</f>
        <v>200000</v>
      </c>
      <c r="K31" s="246"/>
    </row>
    <row r="32" spans="1:11" s="1" customFormat="1" ht="19.5" customHeight="1">
      <c r="A32" s="13">
        <v>1</v>
      </c>
      <c r="B32" s="23" t="s">
        <v>414</v>
      </c>
      <c r="C32" s="23">
        <v>500000</v>
      </c>
      <c r="D32" s="23">
        <v>500000</v>
      </c>
      <c r="E32" s="23">
        <v>500000</v>
      </c>
      <c r="F32" s="43" t="e">
        <f t="shared" si="2"/>
        <v>#DIV/0!</v>
      </c>
      <c r="G32" s="23">
        <v>500000</v>
      </c>
      <c r="H32" s="228"/>
      <c r="I32" s="228"/>
      <c r="J32" s="228"/>
      <c r="K32" s="251" t="s">
        <v>318</v>
      </c>
    </row>
    <row r="33" spans="1:11" s="1" customFormat="1" ht="19.5" customHeight="1">
      <c r="A33" s="13">
        <v>2</v>
      </c>
      <c r="B33" s="23" t="s">
        <v>415</v>
      </c>
      <c r="C33" s="23">
        <v>400000</v>
      </c>
      <c r="D33" s="23">
        <v>400000</v>
      </c>
      <c r="E33" s="23">
        <v>400000</v>
      </c>
      <c r="F33" s="43" t="e">
        <f t="shared" si="2"/>
        <v>#DIV/0!</v>
      </c>
      <c r="G33" s="23">
        <v>700000</v>
      </c>
      <c r="H33" s="228"/>
      <c r="I33" s="228"/>
      <c r="J33" s="228"/>
      <c r="K33" s="251" t="s">
        <v>318</v>
      </c>
    </row>
    <row r="34" spans="1:11" s="1" customFormat="1" ht="19.5" customHeight="1">
      <c r="A34" s="13">
        <v>3</v>
      </c>
      <c r="B34" s="23" t="s">
        <v>416</v>
      </c>
      <c r="C34" s="23">
        <v>200000</v>
      </c>
      <c r="D34" s="23">
        <v>200000</v>
      </c>
      <c r="E34" s="23">
        <v>200000</v>
      </c>
      <c r="F34" s="43">
        <f t="shared" si="2"/>
        <v>0</v>
      </c>
      <c r="G34" s="23">
        <v>200000</v>
      </c>
      <c r="H34" s="23">
        <v>200000</v>
      </c>
      <c r="I34" s="23">
        <v>200000</v>
      </c>
      <c r="J34" s="23">
        <v>200000</v>
      </c>
      <c r="K34" s="249"/>
    </row>
    <row r="35" spans="1:11" s="1" customFormat="1" ht="19.5" customHeight="1">
      <c r="A35" s="13">
        <v>4</v>
      </c>
      <c r="B35" s="23" t="s">
        <v>417</v>
      </c>
      <c r="C35" s="23">
        <v>500000</v>
      </c>
      <c r="D35" s="23">
        <v>600000</v>
      </c>
      <c r="E35" s="23">
        <v>0</v>
      </c>
      <c r="F35" s="43" t="e">
        <f t="shared" si="2"/>
        <v>#DIV/0!</v>
      </c>
      <c r="G35" s="23">
        <v>700000</v>
      </c>
      <c r="H35" s="228"/>
      <c r="I35" s="228"/>
      <c r="J35" s="228"/>
      <c r="K35" s="249"/>
    </row>
    <row r="36" spans="1:11" s="1" customFormat="1" ht="19.5" customHeight="1">
      <c r="A36" s="13">
        <v>5</v>
      </c>
      <c r="B36" s="23" t="s">
        <v>418</v>
      </c>
      <c r="C36" s="23">
        <v>1200000</v>
      </c>
      <c r="D36" s="23">
        <v>1400000</v>
      </c>
      <c r="E36" s="23">
        <v>0</v>
      </c>
      <c r="F36" s="43">
        <f t="shared" si="2"/>
        <v>-0.569213095921884</v>
      </c>
      <c r="G36" s="23">
        <v>300000</v>
      </c>
      <c r="H36" s="228">
        <v>696400</v>
      </c>
      <c r="I36" s="228">
        <v>896400</v>
      </c>
      <c r="J36" s="228"/>
      <c r="K36" s="249" t="s">
        <v>419</v>
      </c>
    </row>
    <row r="37" spans="1:11" s="1" customFormat="1" ht="19.5" customHeight="1">
      <c r="A37" s="13">
        <v>6</v>
      </c>
      <c r="B37" s="23" t="s">
        <v>420</v>
      </c>
      <c r="C37" s="23">
        <v>100000</v>
      </c>
      <c r="D37" s="23">
        <v>100000</v>
      </c>
      <c r="E37" s="23">
        <v>100000</v>
      </c>
      <c r="F37" s="43">
        <f t="shared" si="2"/>
        <v>1</v>
      </c>
      <c r="G37" s="23">
        <v>200000</v>
      </c>
      <c r="H37" s="23">
        <v>100000</v>
      </c>
      <c r="I37" s="228">
        <v>100000</v>
      </c>
      <c r="J37" s="228"/>
      <c r="K37" s="249" t="s">
        <v>318</v>
      </c>
    </row>
    <row r="38" spans="1:11" s="1" customFormat="1" ht="19.5" customHeight="1">
      <c r="A38" s="13">
        <v>7</v>
      </c>
      <c r="B38" s="23" t="s">
        <v>421</v>
      </c>
      <c r="C38" s="23">
        <v>300000</v>
      </c>
      <c r="D38" s="23">
        <v>300000</v>
      </c>
      <c r="E38" s="23">
        <v>300000</v>
      </c>
      <c r="F38" s="43" t="e">
        <f t="shared" si="2"/>
        <v>#DIV/0!</v>
      </c>
      <c r="G38" s="23">
        <v>300000</v>
      </c>
      <c r="H38" s="23"/>
      <c r="I38" s="228"/>
      <c r="J38" s="228"/>
      <c r="K38" s="249" t="s">
        <v>318</v>
      </c>
    </row>
    <row r="39" spans="1:11" s="1" customFormat="1" ht="19.5" customHeight="1">
      <c r="A39" s="13">
        <v>8</v>
      </c>
      <c r="B39" s="23" t="s">
        <v>422</v>
      </c>
      <c r="C39" s="23">
        <v>420000</v>
      </c>
      <c r="D39" s="23">
        <v>420000</v>
      </c>
      <c r="E39" s="23">
        <v>420000</v>
      </c>
      <c r="F39" s="43" t="e">
        <f t="shared" si="2"/>
        <v>#DIV/0!</v>
      </c>
      <c r="G39" s="23">
        <v>500000</v>
      </c>
      <c r="H39" s="23"/>
      <c r="I39" s="228"/>
      <c r="J39" s="228"/>
      <c r="K39" s="249" t="s">
        <v>318</v>
      </c>
    </row>
    <row r="40" spans="1:11" s="1" customFormat="1" ht="19.5" customHeight="1">
      <c r="A40" s="13">
        <v>9</v>
      </c>
      <c r="B40" s="23" t="s">
        <v>423</v>
      </c>
      <c r="C40" s="23"/>
      <c r="D40" s="23"/>
      <c r="E40" s="23"/>
      <c r="F40" s="43"/>
      <c r="G40" s="23"/>
      <c r="H40" s="23">
        <v>50000</v>
      </c>
      <c r="I40" s="228">
        <v>50000</v>
      </c>
      <c r="J40" s="228"/>
      <c r="K40" s="249"/>
    </row>
    <row r="41" spans="1:11" ht="19.5" customHeight="1">
      <c r="A41" s="13">
        <v>10</v>
      </c>
      <c r="B41" s="23" t="s">
        <v>424</v>
      </c>
      <c r="C41" s="23"/>
      <c r="D41" s="23"/>
      <c r="E41" s="23"/>
      <c r="F41" s="43"/>
      <c r="G41" s="23"/>
      <c r="H41" s="23">
        <v>300000</v>
      </c>
      <c r="I41" s="228"/>
      <c r="J41" s="228"/>
      <c r="K41" s="249"/>
    </row>
  </sheetData>
  <sheetProtection/>
  <mergeCells count="12">
    <mergeCell ref="A2:A5"/>
    <mergeCell ref="B2:B3"/>
    <mergeCell ref="C2:C3"/>
    <mergeCell ref="D2:D3"/>
    <mergeCell ref="E2:E3"/>
    <mergeCell ref="F2:F3"/>
    <mergeCell ref="G2:G3"/>
    <mergeCell ref="H2:H3"/>
    <mergeCell ref="I2:I3"/>
    <mergeCell ref="I29:I30"/>
    <mergeCell ref="J2:J3"/>
    <mergeCell ref="K2:K3"/>
  </mergeCells>
  <printOptions horizontalCentered="1"/>
  <pageMargins left="0.16111111111111112" right="0.16111111111111112" top="0.40902777777777777" bottom="0.40902777777777777" header="0.5" footer="0.5"/>
  <pageSetup fitToHeight="0" fitToWidth="1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4.875" style="2" customWidth="1"/>
    <col min="2" max="2" width="32.875" style="0" customWidth="1"/>
    <col min="3" max="3" width="12.50390625" style="0" customWidth="1"/>
    <col min="4" max="4" width="12.125" style="0" customWidth="1"/>
    <col min="5" max="5" width="13.625" style="0" customWidth="1"/>
    <col min="6" max="6" width="13.00390625" style="0" customWidth="1"/>
    <col min="7" max="7" width="13.625" style="0" customWidth="1"/>
    <col min="8" max="8" width="10.75390625" style="0" customWidth="1"/>
    <col min="9" max="9" width="14.50390625" style="0" customWidth="1"/>
    <col min="10" max="10" width="14.875" style="0" customWidth="1"/>
    <col min="11" max="11" width="13.875" style="0" customWidth="1"/>
  </cols>
  <sheetData>
    <row r="1" s="169" customFormat="1" ht="19.5" customHeight="1">
      <c r="A1" s="192"/>
    </row>
    <row r="2" spans="1:11" s="169" customFormat="1" ht="19.5" customHeight="1">
      <c r="A2" s="220" t="s">
        <v>151</v>
      </c>
      <c r="B2" s="221" t="s">
        <v>152</v>
      </c>
      <c r="C2" s="222" t="s">
        <v>80</v>
      </c>
      <c r="D2" s="222" t="s">
        <v>81</v>
      </c>
      <c r="E2" s="222" t="s">
        <v>82</v>
      </c>
      <c r="F2" s="222" t="s">
        <v>193</v>
      </c>
      <c r="G2" s="222" t="s">
        <v>83</v>
      </c>
      <c r="H2" s="223" t="s">
        <v>84</v>
      </c>
      <c r="I2" s="222" t="s">
        <v>194</v>
      </c>
      <c r="J2" s="223" t="s">
        <v>195</v>
      </c>
      <c r="K2" s="226" t="s">
        <v>6</v>
      </c>
    </row>
    <row r="3" spans="1:11" s="169" customFormat="1" ht="19.5" customHeight="1">
      <c r="A3" s="220"/>
      <c r="B3" s="221"/>
      <c r="C3" s="222"/>
      <c r="D3" s="222"/>
      <c r="E3" s="222"/>
      <c r="F3" s="222"/>
      <c r="G3" s="222"/>
      <c r="H3" s="223"/>
      <c r="I3" s="222"/>
      <c r="J3" s="223"/>
      <c r="K3" s="226"/>
    </row>
    <row r="4" spans="1:11" s="169" customFormat="1" ht="19.5" customHeight="1">
      <c r="A4" s="220"/>
      <c r="B4" s="10" t="s">
        <v>425</v>
      </c>
      <c r="C4" s="182">
        <f>SUM(C5:C22)</f>
        <v>65164400</v>
      </c>
      <c r="D4" s="182">
        <f>SUM(D5:D22)</f>
        <v>65164400</v>
      </c>
      <c r="E4" s="182">
        <f>SUM(E5:E22)</f>
        <v>65164400</v>
      </c>
      <c r="F4" s="183">
        <f>(G4-H4)/H4</f>
        <v>0.0444787108123663</v>
      </c>
      <c r="G4" s="182">
        <f>SUM(G5:G22)</f>
        <v>96185000</v>
      </c>
      <c r="H4" s="182">
        <f>SUM(H5:H22)</f>
        <v>92089000</v>
      </c>
      <c r="I4" s="182">
        <f>SUM(I5:I22)</f>
        <v>81813029.12</v>
      </c>
      <c r="J4" s="182">
        <f>SUM(J5:J22)</f>
        <v>122479344</v>
      </c>
      <c r="K4" s="227"/>
    </row>
    <row r="5" spans="1:11" s="105" customFormat="1" ht="19.5" customHeight="1">
      <c r="A5" s="122">
        <v>1</v>
      </c>
      <c r="B5" s="22" t="s">
        <v>426</v>
      </c>
      <c r="C5" s="27">
        <v>50000</v>
      </c>
      <c r="D5" s="27">
        <v>50000</v>
      </c>
      <c r="E5" s="27">
        <v>50000</v>
      </c>
      <c r="F5" s="180">
        <f>(G5-H5)/H5*100</f>
        <v>0</v>
      </c>
      <c r="G5" s="27">
        <v>50000</v>
      </c>
      <c r="H5" s="27">
        <v>50000</v>
      </c>
      <c r="I5" s="27">
        <v>50000</v>
      </c>
      <c r="J5" s="185"/>
      <c r="K5" s="23"/>
    </row>
    <row r="6" spans="1:11" s="170" customFormat="1" ht="19.5" customHeight="1">
      <c r="A6" s="122">
        <v>2</v>
      </c>
      <c r="B6" s="22" t="s">
        <v>427</v>
      </c>
      <c r="C6" s="27">
        <v>10000</v>
      </c>
      <c r="D6" s="27">
        <v>10000</v>
      </c>
      <c r="E6" s="27">
        <v>10000</v>
      </c>
      <c r="F6" s="180" t="e">
        <f>(G6-H6)/H6</f>
        <v>#DIV/0!</v>
      </c>
      <c r="G6" s="27">
        <v>10000</v>
      </c>
      <c r="H6" s="27"/>
      <c r="I6" s="186"/>
      <c r="K6" s="23" t="s">
        <v>318</v>
      </c>
    </row>
    <row r="7" spans="1:11" s="105" customFormat="1" ht="19.5" customHeight="1">
      <c r="A7" s="122">
        <v>3</v>
      </c>
      <c r="B7" s="22" t="s">
        <v>428</v>
      </c>
      <c r="C7" s="27">
        <v>45000</v>
      </c>
      <c r="D7" s="27">
        <v>45000</v>
      </c>
      <c r="E7" s="27">
        <v>45000</v>
      </c>
      <c r="F7" s="180">
        <f>(G7-H7)/H7</f>
        <v>2</v>
      </c>
      <c r="G7" s="27">
        <v>45000</v>
      </c>
      <c r="H7" s="27">
        <v>15000</v>
      </c>
      <c r="I7" s="27">
        <v>15000</v>
      </c>
      <c r="J7" s="228">
        <v>15000</v>
      </c>
      <c r="K7" s="23"/>
    </row>
    <row r="8" spans="1:11" s="105" customFormat="1" ht="19.5" customHeight="1">
      <c r="A8" s="122">
        <v>4</v>
      </c>
      <c r="B8" s="22" t="s">
        <v>429</v>
      </c>
      <c r="C8" s="27">
        <v>300000</v>
      </c>
      <c r="D8" s="27">
        <v>300000</v>
      </c>
      <c r="E8" s="27">
        <v>300000</v>
      </c>
      <c r="F8" s="180" t="e">
        <f>(G8-H8)/H8</f>
        <v>#DIV/0!</v>
      </c>
      <c r="G8" s="27">
        <v>300000</v>
      </c>
      <c r="H8" s="27"/>
      <c r="I8" s="27"/>
      <c r="J8" s="23"/>
      <c r="K8" s="23"/>
    </row>
    <row r="9" spans="1:11" s="105" customFormat="1" ht="19.5" customHeight="1">
      <c r="A9" s="122">
        <v>5</v>
      </c>
      <c r="B9" s="22" t="s">
        <v>430</v>
      </c>
      <c r="C9" s="27">
        <v>880000</v>
      </c>
      <c r="D9" s="27">
        <v>880000</v>
      </c>
      <c r="E9" s="27">
        <v>880000</v>
      </c>
      <c r="F9" s="180" t="e">
        <f>(G9-H9)/H9</f>
        <v>#DIV/0!</v>
      </c>
      <c r="G9" s="27">
        <v>880000</v>
      </c>
      <c r="H9" s="27"/>
      <c r="I9" s="27"/>
      <c r="J9" s="23"/>
      <c r="K9" s="23"/>
    </row>
    <row r="10" spans="1:11" s="105" customFormat="1" ht="19.5" customHeight="1">
      <c r="A10" s="122">
        <v>6</v>
      </c>
      <c r="B10" s="22" t="s">
        <v>431</v>
      </c>
      <c r="C10" s="27">
        <v>420000</v>
      </c>
      <c r="D10" s="27"/>
      <c r="E10" s="27"/>
      <c r="F10" s="180"/>
      <c r="G10" s="27"/>
      <c r="H10" s="27"/>
      <c r="I10" s="27"/>
      <c r="J10" s="23"/>
      <c r="K10" s="159"/>
    </row>
    <row r="11" spans="1:11" s="105" customFormat="1" ht="19.5" customHeight="1">
      <c r="A11" s="122">
        <v>7</v>
      </c>
      <c r="B11" s="22" t="s">
        <v>432</v>
      </c>
      <c r="C11" s="27">
        <v>300000</v>
      </c>
      <c r="D11" s="27"/>
      <c r="E11" s="27"/>
      <c r="F11" s="180"/>
      <c r="G11" s="27"/>
      <c r="H11" s="27"/>
      <c r="I11" s="27"/>
      <c r="J11" s="23"/>
      <c r="K11" s="159"/>
    </row>
    <row r="12" spans="1:11" s="105" customFormat="1" ht="19.5" customHeight="1">
      <c r="A12" s="122">
        <v>8</v>
      </c>
      <c r="B12" s="22" t="s">
        <v>433</v>
      </c>
      <c r="C12" s="224">
        <v>63159400</v>
      </c>
      <c r="D12" s="224">
        <v>63879400</v>
      </c>
      <c r="E12" s="224">
        <v>63879400</v>
      </c>
      <c r="F12" s="180">
        <f>(G12-H12)/H12</f>
        <v>0.05444444444444444</v>
      </c>
      <c r="G12" s="224">
        <v>94900000</v>
      </c>
      <c r="H12" s="27">
        <v>90000000</v>
      </c>
      <c r="I12" s="27">
        <v>80381029.12</v>
      </c>
      <c r="J12" s="185">
        <v>121573601</v>
      </c>
      <c r="K12" s="229"/>
    </row>
    <row r="13" spans="1:11" s="105" customFormat="1" ht="19.5" customHeight="1">
      <c r="A13" s="122">
        <v>9</v>
      </c>
      <c r="B13" s="22" t="s">
        <v>434</v>
      </c>
      <c r="C13" s="24"/>
      <c r="D13" s="24"/>
      <c r="E13" s="24"/>
      <c r="F13" s="225"/>
      <c r="G13" s="24"/>
      <c r="H13" s="27">
        <v>20000</v>
      </c>
      <c r="I13" s="27"/>
      <c r="J13" s="228">
        <v>110400</v>
      </c>
      <c r="K13" s="230" t="s">
        <v>435</v>
      </c>
    </row>
    <row r="14" spans="1:11" s="169" customFormat="1" ht="19.5" customHeight="1">
      <c r="A14" s="122">
        <v>10</v>
      </c>
      <c r="B14" s="14" t="s">
        <v>436</v>
      </c>
      <c r="C14" s="30"/>
      <c r="D14" s="30"/>
      <c r="E14" s="30"/>
      <c r="F14" s="225"/>
      <c r="G14" s="30"/>
      <c r="H14" s="57">
        <v>10000</v>
      </c>
      <c r="I14" s="57"/>
      <c r="J14" s="231"/>
      <c r="K14" s="232"/>
    </row>
    <row r="15" spans="1:11" s="169" customFormat="1" ht="19.5" customHeight="1">
      <c r="A15" s="122">
        <v>11</v>
      </c>
      <c r="B15" s="14" t="s">
        <v>437</v>
      </c>
      <c r="C15" s="30"/>
      <c r="D15" s="30"/>
      <c r="E15" s="30"/>
      <c r="F15" s="225"/>
      <c r="G15" s="30"/>
      <c r="H15" s="57">
        <v>544000</v>
      </c>
      <c r="I15" s="57">
        <v>340000</v>
      </c>
      <c r="J15" s="231">
        <v>136000</v>
      </c>
      <c r="K15" s="232"/>
    </row>
    <row r="16" spans="1:11" s="169" customFormat="1" ht="19.5" customHeight="1">
      <c r="A16" s="122">
        <v>12</v>
      </c>
      <c r="B16" s="14" t="s">
        <v>438</v>
      </c>
      <c r="C16" s="30"/>
      <c r="D16" s="30"/>
      <c r="E16" s="30"/>
      <c r="F16" s="225"/>
      <c r="G16" s="30"/>
      <c r="H16" s="57">
        <v>170000</v>
      </c>
      <c r="I16" s="57"/>
      <c r="J16" s="231">
        <v>166000</v>
      </c>
      <c r="K16" s="232"/>
    </row>
    <row r="17" spans="1:11" s="169" customFormat="1" ht="19.5" customHeight="1">
      <c r="A17" s="122">
        <v>13</v>
      </c>
      <c r="B17" s="14" t="s">
        <v>439</v>
      </c>
      <c r="C17" s="30"/>
      <c r="D17" s="30"/>
      <c r="E17" s="30"/>
      <c r="F17" s="225"/>
      <c r="G17" s="30"/>
      <c r="H17" s="57">
        <v>150000</v>
      </c>
      <c r="I17" s="57"/>
      <c r="J17" s="233"/>
      <c r="K17" s="232"/>
    </row>
    <row r="18" spans="1:11" s="169" customFormat="1" ht="19.5" customHeight="1">
      <c r="A18" s="122">
        <v>14</v>
      </c>
      <c r="B18" s="14" t="s">
        <v>440</v>
      </c>
      <c r="C18" s="30"/>
      <c r="D18" s="30"/>
      <c r="E18" s="30"/>
      <c r="F18" s="225"/>
      <c r="G18" s="30"/>
      <c r="H18" s="57">
        <v>80000</v>
      </c>
      <c r="I18" s="57"/>
      <c r="J18" s="233"/>
      <c r="K18" s="232"/>
    </row>
    <row r="19" spans="1:11" s="219" customFormat="1" ht="19.5" customHeight="1">
      <c r="A19" s="122">
        <v>15</v>
      </c>
      <c r="B19" s="14" t="s">
        <v>441</v>
      </c>
      <c r="C19" s="30"/>
      <c r="D19" s="30"/>
      <c r="E19" s="30"/>
      <c r="F19" s="225"/>
      <c r="G19" s="30"/>
      <c r="H19" s="57">
        <v>30000</v>
      </c>
      <c r="I19" s="57">
        <v>30000</v>
      </c>
      <c r="J19" s="231"/>
      <c r="K19" s="232"/>
    </row>
    <row r="20" spans="1:11" s="219" customFormat="1" ht="19.5" customHeight="1">
      <c r="A20" s="122">
        <v>16</v>
      </c>
      <c r="B20" s="14" t="s">
        <v>442</v>
      </c>
      <c r="C20" s="30"/>
      <c r="D20" s="30"/>
      <c r="E20" s="30"/>
      <c r="F20" s="225"/>
      <c r="G20" s="30"/>
      <c r="H20" s="57">
        <v>600000</v>
      </c>
      <c r="I20" s="57">
        <v>600000</v>
      </c>
      <c r="J20" s="233">
        <v>150000</v>
      </c>
      <c r="K20" s="232"/>
    </row>
    <row r="21" spans="1:11" s="219" customFormat="1" ht="19.5" customHeight="1">
      <c r="A21" s="122">
        <v>17</v>
      </c>
      <c r="B21" s="14" t="s">
        <v>443</v>
      </c>
      <c r="C21" s="30"/>
      <c r="D21" s="30"/>
      <c r="E21" s="30"/>
      <c r="F21" s="225"/>
      <c r="G21" s="30"/>
      <c r="H21" s="57">
        <v>370000</v>
      </c>
      <c r="I21" s="57">
        <v>347000</v>
      </c>
      <c r="J21" s="233">
        <v>305600</v>
      </c>
      <c r="K21" s="232"/>
    </row>
    <row r="22" spans="1:11" s="219" customFormat="1" ht="19.5" customHeight="1">
      <c r="A22" s="122">
        <v>18</v>
      </c>
      <c r="B22" s="14" t="s">
        <v>444</v>
      </c>
      <c r="C22" s="30"/>
      <c r="D22" s="30"/>
      <c r="E22" s="30"/>
      <c r="F22" s="225"/>
      <c r="G22" s="30"/>
      <c r="H22" s="57">
        <v>50000</v>
      </c>
      <c r="I22" s="57">
        <v>50000</v>
      </c>
      <c r="J22" s="231">
        <v>22743</v>
      </c>
      <c r="K22" s="234"/>
    </row>
  </sheetData>
  <sheetProtection/>
  <mergeCells count="12">
    <mergeCell ref="A2:A4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13:K22"/>
  </mergeCells>
  <printOptions horizontalCentered="1"/>
  <pageMargins left="0.3576388888888889" right="0.3576388888888889" top="0.40902777777777777" bottom="0.40902777777777777" header="0.5" footer="0.5"/>
  <pageSetup fitToHeight="0" fitToWidth="1" horizontalDpi="600" verticalDpi="6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SheetLayoutView="100" workbookViewId="0" topLeftCell="A1">
      <pane ySplit="3" topLeftCell="A4" activePane="bottomLeft" state="frozen"/>
      <selection pane="bottomLeft" activeCell="B27" sqref="B27"/>
    </sheetView>
  </sheetViews>
  <sheetFormatPr defaultColWidth="9.00390625" defaultRowHeight="14.25"/>
  <cols>
    <col min="1" max="1" width="5.00390625" style="2" customWidth="1"/>
    <col min="2" max="2" width="49.25390625" style="0" customWidth="1"/>
    <col min="3" max="3" width="13.50390625" style="0" customWidth="1"/>
    <col min="4" max="4" width="13.875" style="0" customWidth="1"/>
    <col min="5" max="5" width="14.25390625" style="0" customWidth="1"/>
    <col min="6" max="6" width="9.125" style="0" customWidth="1"/>
    <col min="7" max="7" width="13.50390625" style="0" customWidth="1"/>
    <col min="8" max="8" width="9.625" style="108" customWidth="1"/>
    <col min="9" max="9" width="13.75390625" style="0" customWidth="1"/>
    <col min="10" max="10" width="13.625" style="0" customWidth="1"/>
    <col min="11" max="11" width="13.75390625" style="0" customWidth="1"/>
    <col min="12" max="12" width="13.875" style="0" customWidth="1"/>
    <col min="13" max="13" width="36.50390625" style="0" customWidth="1"/>
  </cols>
  <sheetData>
    <row r="1" spans="2:13" ht="19.5" customHeight="1">
      <c r="B1" s="171"/>
      <c r="C1" s="172"/>
      <c r="D1" s="172"/>
      <c r="E1" s="172"/>
      <c r="F1" s="172"/>
      <c r="G1" s="172"/>
      <c r="H1" s="173"/>
      <c r="I1" s="171"/>
      <c r="J1" s="171"/>
      <c r="K1" s="171"/>
      <c r="L1" s="171"/>
      <c r="M1" s="195"/>
    </row>
    <row r="2" spans="1:13" s="169" customFormat="1" ht="19.5" customHeight="1">
      <c r="A2" s="174" t="s">
        <v>151</v>
      </c>
      <c r="B2" s="175" t="s">
        <v>152</v>
      </c>
      <c r="C2" s="176" t="s">
        <v>80</v>
      </c>
      <c r="D2" s="176" t="s">
        <v>81</v>
      </c>
      <c r="E2" s="177" t="s">
        <v>82</v>
      </c>
      <c r="F2" s="177" t="s">
        <v>193</v>
      </c>
      <c r="G2" s="177" t="s">
        <v>445</v>
      </c>
      <c r="H2" s="177" t="s">
        <v>193</v>
      </c>
      <c r="I2" s="177" t="s">
        <v>83</v>
      </c>
      <c r="J2" s="177" t="s">
        <v>84</v>
      </c>
      <c r="K2" s="177" t="s">
        <v>194</v>
      </c>
      <c r="L2" s="177" t="s">
        <v>195</v>
      </c>
      <c r="M2" s="196" t="s">
        <v>6</v>
      </c>
    </row>
    <row r="3" spans="1:13" s="169" customFormat="1" ht="19.5" customHeight="1">
      <c r="A3" s="178"/>
      <c r="B3" s="175"/>
      <c r="C3" s="179"/>
      <c r="D3" s="179"/>
      <c r="E3" s="177"/>
      <c r="F3" s="177"/>
      <c r="G3" s="177"/>
      <c r="H3" s="177"/>
      <c r="I3" s="177"/>
      <c r="J3" s="177"/>
      <c r="K3" s="177"/>
      <c r="L3" s="177"/>
      <c r="M3" s="196"/>
    </row>
    <row r="4" spans="1:13" s="169" customFormat="1" ht="19.5" customHeight="1">
      <c r="A4" s="178"/>
      <c r="B4" s="22" t="s">
        <v>446</v>
      </c>
      <c r="C4" s="27">
        <f>C5+C25+C51+C54</f>
        <v>72146700</v>
      </c>
      <c r="D4" s="27">
        <f>D5+D25+D51+D54</f>
        <v>72226700</v>
      </c>
      <c r="E4" s="27">
        <v>7733200</v>
      </c>
      <c r="F4" s="180">
        <f>(G4-J4)/J4</f>
        <v>2.083772588365216</v>
      </c>
      <c r="G4" s="181">
        <f>G5+G25+G51+G54</f>
        <v>317727700</v>
      </c>
      <c r="H4" s="180">
        <f aca="true" t="shared" si="0" ref="H4:H18">(I4-J4)/J4</f>
        <v>3.410397419126587</v>
      </c>
      <c r="I4" s="181">
        <f>I5+I25+I51+I54</f>
        <v>454412700</v>
      </c>
      <c r="J4" s="181">
        <f>J5+J25+J51+J54</f>
        <v>103032143.55</v>
      </c>
      <c r="K4" s="181">
        <f>K5+K25+K51+K54</f>
        <v>229494388.24</v>
      </c>
      <c r="L4" s="181">
        <f>L5+L25+L51+L54</f>
        <v>126138104.74</v>
      </c>
      <c r="M4" s="197"/>
    </row>
    <row r="5" spans="1:13" s="169" customFormat="1" ht="19.5" customHeight="1">
      <c r="A5" s="178"/>
      <c r="B5" s="10" t="s">
        <v>447</v>
      </c>
      <c r="C5" s="182">
        <f>SUM(C6:C19)</f>
        <v>17747394</v>
      </c>
      <c r="D5" s="182">
        <f>SUM(D6:D19)</f>
        <v>17747394</v>
      </c>
      <c r="E5" s="183"/>
      <c r="F5" s="183">
        <f>(G5-J5)/J5</f>
        <v>6.494001219789075</v>
      </c>
      <c r="G5" s="184">
        <f>SUM(G6:G18)</f>
        <v>202004400</v>
      </c>
      <c r="H5" s="183">
        <f t="shared" si="0"/>
        <v>10.276000278978524</v>
      </c>
      <c r="I5" s="184">
        <f>SUM(I6:I24)</f>
        <v>303950000</v>
      </c>
      <c r="J5" s="184">
        <f>SUM(J6:J24)</f>
        <v>26955480</v>
      </c>
      <c r="K5" s="184">
        <f>SUM(K6:K24)</f>
        <v>9475620</v>
      </c>
      <c r="L5" s="184">
        <f>SUM(L6:L24)</f>
        <v>5507713</v>
      </c>
      <c r="M5" s="198"/>
    </row>
    <row r="6" spans="1:13" s="105" customFormat="1" ht="19.5" customHeight="1">
      <c r="A6" s="122">
        <v>1</v>
      </c>
      <c r="B6" s="22" t="s">
        <v>448</v>
      </c>
      <c r="C6" s="27">
        <v>8600000</v>
      </c>
      <c r="D6" s="27">
        <v>8600000</v>
      </c>
      <c r="E6" s="180"/>
      <c r="F6" s="180">
        <f aca="true" t="shared" si="1" ref="F6:F18">(G6-J6)/J6</f>
        <v>4.875</v>
      </c>
      <c r="G6" s="185">
        <v>47000000</v>
      </c>
      <c r="H6" s="180">
        <f t="shared" si="0"/>
        <v>4.875</v>
      </c>
      <c r="I6" s="27">
        <v>47000000</v>
      </c>
      <c r="J6" s="27">
        <v>8000000</v>
      </c>
      <c r="K6" s="27">
        <v>7800620</v>
      </c>
      <c r="L6" s="27">
        <v>4000000</v>
      </c>
      <c r="M6" s="197" t="s">
        <v>449</v>
      </c>
    </row>
    <row r="7" spans="1:13" s="170" customFormat="1" ht="19.5" customHeight="1">
      <c r="A7" s="122">
        <v>2</v>
      </c>
      <c r="B7" s="22" t="s">
        <v>450</v>
      </c>
      <c r="C7" s="27">
        <v>600000</v>
      </c>
      <c r="D7" s="27">
        <v>600000</v>
      </c>
      <c r="E7" s="180"/>
      <c r="F7" s="180" t="e">
        <f t="shared" si="1"/>
        <v>#DIV/0!</v>
      </c>
      <c r="G7" s="27">
        <v>700000</v>
      </c>
      <c r="H7" s="180" t="e">
        <f t="shared" si="0"/>
        <v>#DIV/0!</v>
      </c>
      <c r="I7" s="27">
        <v>550000</v>
      </c>
      <c r="J7" s="27"/>
      <c r="K7" s="27"/>
      <c r="L7" s="27"/>
      <c r="M7" s="197"/>
    </row>
    <row r="8" spans="1:13" s="170" customFormat="1" ht="19.5" customHeight="1">
      <c r="A8" s="122">
        <v>3</v>
      </c>
      <c r="B8" s="22" t="s">
        <v>451</v>
      </c>
      <c r="C8" s="27"/>
      <c r="D8" s="27"/>
      <c r="E8" s="180"/>
      <c r="F8" s="180" t="e">
        <f t="shared" si="1"/>
        <v>#DIV/0!</v>
      </c>
      <c r="G8" s="186">
        <v>8000000</v>
      </c>
      <c r="H8" s="180" t="e">
        <f t="shared" si="0"/>
        <v>#DIV/0!</v>
      </c>
      <c r="I8" s="27">
        <v>15000000</v>
      </c>
      <c r="J8" s="27"/>
      <c r="K8" s="27"/>
      <c r="L8" s="27"/>
      <c r="M8" s="197"/>
    </row>
    <row r="9" spans="1:13" s="170" customFormat="1" ht="19.5" customHeight="1">
      <c r="A9" s="122">
        <v>4</v>
      </c>
      <c r="B9" s="22" t="s">
        <v>452</v>
      </c>
      <c r="C9" s="27"/>
      <c r="D9" s="27"/>
      <c r="E9" s="180"/>
      <c r="F9" s="180" t="e">
        <f t="shared" si="1"/>
        <v>#DIV/0!</v>
      </c>
      <c r="G9" s="186">
        <v>2000000</v>
      </c>
      <c r="H9" s="180" t="e">
        <f t="shared" si="0"/>
        <v>#DIV/0!</v>
      </c>
      <c r="I9" s="27">
        <v>16000000</v>
      </c>
      <c r="J9" s="27"/>
      <c r="K9" s="27"/>
      <c r="L9" s="27"/>
      <c r="M9" s="197"/>
    </row>
    <row r="10" spans="1:13" s="170" customFormat="1" ht="19.5" customHeight="1">
      <c r="A10" s="122">
        <v>5</v>
      </c>
      <c r="B10" s="22" t="s">
        <v>453</v>
      </c>
      <c r="C10" s="27"/>
      <c r="D10" s="27"/>
      <c r="E10" s="180"/>
      <c r="F10" s="180" t="e">
        <f t="shared" si="1"/>
        <v>#DIV/0!</v>
      </c>
      <c r="G10" s="186">
        <v>10000000</v>
      </c>
      <c r="H10" s="180" t="e">
        <f t="shared" si="0"/>
        <v>#DIV/0!</v>
      </c>
      <c r="I10" s="27">
        <v>18000000</v>
      </c>
      <c r="J10" s="27"/>
      <c r="K10" s="27"/>
      <c r="L10" s="27"/>
      <c r="M10" s="197"/>
    </row>
    <row r="11" spans="1:13" s="170" customFormat="1" ht="19.5" customHeight="1">
      <c r="A11" s="122">
        <v>6</v>
      </c>
      <c r="B11" s="22" t="s">
        <v>454</v>
      </c>
      <c r="C11" s="27"/>
      <c r="D11" s="27"/>
      <c r="E11" s="180"/>
      <c r="F11" s="180" t="e">
        <f t="shared" si="1"/>
        <v>#DIV/0!</v>
      </c>
      <c r="G11" s="186">
        <v>20000000</v>
      </c>
      <c r="H11" s="180" t="e">
        <f t="shared" si="0"/>
        <v>#DIV/0!</v>
      </c>
      <c r="I11" s="27">
        <v>35000000</v>
      </c>
      <c r="J11" s="27"/>
      <c r="K11" s="27"/>
      <c r="L11" s="27"/>
      <c r="M11" s="197"/>
    </row>
    <row r="12" spans="1:13" s="170" customFormat="1" ht="36.75" customHeight="1">
      <c r="A12" s="122">
        <v>7</v>
      </c>
      <c r="B12" s="22" t="s">
        <v>455</v>
      </c>
      <c r="C12" s="27"/>
      <c r="D12" s="27"/>
      <c r="E12" s="180"/>
      <c r="F12" s="180" t="e">
        <f t="shared" si="1"/>
        <v>#DIV/0!</v>
      </c>
      <c r="G12" s="186">
        <v>45264400</v>
      </c>
      <c r="H12" s="180" t="e">
        <f t="shared" si="0"/>
        <v>#DIV/0!</v>
      </c>
      <c r="I12" s="27">
        <v>64500000</v>
      </c>
      <c r="J12" s="27"/>
      <c r="K12" s="27"/>
      <c r="L12" s="27"/>
      <c r="M12" s="197"/>
    </row>
    <row r="13" spans="1:13" s="170" customFormat="1" ht="19.5" customHeight="1">
      <c r="A13" s="122">
        <v>8</v>
      </c>
      <c r="B13" s="22" t="s">
        <v>456</v>
      </c>
      <c r="C13" s="27">
        <v>3147394</v>
      </c>
      <c r="D13" s="27">
        <v>3147394</v>
      </c>
      <c r="E13" s="180"/>
      <c r="F13" s="180" t="e">
        <f t="shared" si="1"/>
        <v>#DIV/0!</v>
      </c>
      <c r="G13" s="186">
        <v>14140000</v>
      </c>
      <c r="H13" s="180" t="e">
        <f t="shared" si="0"/>
        <v>#DIV/0!</v>
      </c>
      <c r="I13" s="27">
        <v>28000000</v>
      </c>
      <c r="J13" s="27"/>
      <c r="K13" s="27"/>
      <c r="L13" s="27"/>
      <c r="M13" s="197"/>
    </row>
    <row r="14" spans="1:13" s="170" customFormat="1" ht="19.5" customHeight="1">
      <c r="A14" s="122">
        <v>9</v>
      </c>
      <c r="B14" s="22" t="s">
        <v>457</v>
      </c>
      <c r="C14" s="27"/>
      <c r="D14" s="27"/>
      <c r="E14" s="180"/>
      <c r="F14" s="180" t="e">
        <f t="shared" si="1"/>
        <v>#DIV/0!</v>
      </c>
      <c r="G14" s="27">
        <v>20000000</v>
      </c>
      <c r="H14" s="180" t="e">
        <f t="shared" si="0"/>
        <v>#DIV/0!</v>
      </c>
      <c r="I14" s="27">
        <v>20000000</v>
      </c>
      <c r="J14" s="27"/>
      <c r="K14" s="27"/>
      <c r="L14" s="27"/>
      <c r="M14" s="197"/>
    </row>
    <row r="15" spans="1:13" s="170" customFormat="1" ht="19.5" customHeight="1">
      <c r="A15" s="122">
        <v>10</v>
      </c>
      <c r="B15" s="22" t="s">
        <v>458</v>
      </c>
      <c r="C15" s="27"/>
      <c r="D15" s="27"/>
      <c r="E15" s="180"/>
      <c r="F15" s="180" t="e">
        <f t="shared" si="1"/>
        <v>#DIV/0!</v>
      </c>
      <c r="G15" s="27">
        <v>300000</v>
      </c>
      <c r="H15" s="180" t="e">
        <f t="shared" si="0"/>
        <v>#DIV/0!</v>
      </c>
      <c r="I15" s="27">
        <v>300000</v>
      </c>
      <c r="J15" s="27"/>
      <c r="K15" s="27"/>
      <c r="L15" s="27"/>
      <c r="M15" s="197"/>
    </row>
    <row r="16" spans="1:13" s="170" customFormat="1" ht="19.5" customHeight="1">
      <c r="A16" s="122">
        <v>11</v>
      </c>
      <c r="B16" s="22" t="s">
        <v>459</v>
      </c>
      <c r="C16" s="27">
        <v>200000</v>
      </c>
      <c r="D16" s="27">
        <v>200000</v>
      </c>
      <c r="E16" s="180"/>
      <c r="F16" s="180" t="e">
        <f t="shared" si="1"/>
        <v>#DIV/0!</v>
      </c>
      <c r="G16" s="27">
        <v>1000000</v>
      </c>
      <c r="H16" s="180" t="e">
        <f t="shared" si="0"/>
        <v>#DIV/0!</v>
      </c>
      <c r="I16" s="27">
        <v>1000000</v>
      </c>
      <c r="J16" s="27"/>
      <c r="K16" s="27"/>
      <c r="L16" s="27"/>
      <c r="M16" s="197"/>
    </row>
    <row r="17" spans="1:13" s="170" customFormat="1" ht="19.5" customHeight="1">
      <c r="A17" s="122">
        <v>12</v>
      </c>
      <c r="B17" s="22" t="s">
        <v>460</v>
      </c>
      <c r="C17" s="27">
        <v>2600000</v>
      </c>
      <c r="D17" s="27">
        <v>2600000</v>
      </c>
      <c r="E17" s="180"/>
      <c r="F17" s="180">
        <f t="shared" si="1"/>
        <v>3.3333333333333335</v>
      </c>
      <c r="G17" s="27">
        <v>2600000</v>
      </c>
      <c r="H17" s="180">
        <f t="shared" si="0"/>
        <v>3.3333333333333335</v>
      </c>
      <c r="I17" s="27">
        <v>2600000</v>
      </c>
      <c r="J17" s="27">
        <v>600000</v>
      </c>
      <c r="K17" s="27"/>
      <c r="L17" s="27"/>
      <c r="M17" s="197"/>
    </row>
    <row r="18" spans="1:13" s="105" customFormat="1" ht="31.5" customHeight="1">
      <c r="A18" s="122">
        <v>13</v>
      </c>
      <c r="B18" s="22" t="s">
        <v>461</v>
      </c>
      <c r="C18" s="27">
        <v>1000000</v>
      </c>
      <c r="D18" s="27">
        <v>1000000</v>
      </c>
      <c r="E18" s="180"/>
      <c r="F18" s="180">
        <f t="shared" si="1"/>
        <v>2.875</v>
      </c>
      <c r="G18" s="186">
        <v>31000000</v>
      </c>
      <c r="H18" s="180">
        <f t="shared" si="0"/>
        <v>6</v>
      </c>
      <c r="I18" s="27">
        <v>56000000</v>
      </c>
      <c r="J18" s="27">
        <v>8000000</v>
      </c>
      <c r="K18" s="27">
        <v>1590000</v>
      </c>
      <c r="L18" s="27"/>
      <c r="M18" s="197" t="s">
        <v>318</v>
      </c>
    </row>
    <row r="19" spans="1:13" s="105" customFormat="1" ht="31.5" customHeight="1">
      <c r="A19" s="122">
        <v>14</v>
      </c>
      <c r="B19" s="36" t="s">
        <v>462</v>
      </c>
      <c r="C19" s="186">
        <v>1600000</v>
      </c>
      <c r="D19" s="186">
        <v>1600000</v>
      </c>
      <c r="E19" s="187"/>
      <c r="F19" s="187"/>
      <c r="G19" s="188"/>
      <c r="H19" s="187"/>
      <c r="I19" s="186"/>
      <c r="J19" s="27"/>
      <c r="K19" s="27"/>
      <c r="L19" s="27"/>
      <c r="M19" s="197"/>
    </row>
    <row r="20" spans="1:13" s="169" customFormat="1" ht="19.5" customHeight="1">
      <c r="A20" s="122">
        <v>15</v>
      </c>
      <c r="B20" s="39" t="s">
        <v>463</v>
      </c>
      <c r="C20" s="39"/>
      <c r="D20" s="39"/>
      <c r="E20" s="39"/>
      <c r="F20" s="39"/>
      <c r="G20" s="39"/>
      <c r="H20" s="187"/>
      <c r="I20" s="39"/>
      <c r="J20" s="57">
        <v>2600000</v>
      </c>
      <c r="K20" s="57"/>
      <c r="L20" s="57"/>
      <c r="M20" s="199" t="s">
        <v>318</v>
      </c>
    </row>
    <row r="21" spans="1:13" s="169" customFormat="1" ht="19.5" customHeight="1">
      <c r="A21" s="122">
        <v>16</v>
      </c>
      <c r="B21" s="39" t="s">
        <v>464</v>
      </c>
      <c r="C21" s="39"/>
      <c r="D21" s="39"/>
      <c r="E21" s="39"/>
      <c r="F21" s="39"/>
      <c r="G21" s="39"/>
      <c r="H21" s="187"/>
      <c r="I21" s="39"/>
      <c r="J21" s="57">
        <v>605480</v>
      </c>
      <c r="K21" s="57"/>
      <c r="L21" s="57"/>
      <c r="M21" s="199" t="s">
        <v>465</v>
      </c>
    </row>
    <row r="22" spans="1:13" s="169" customFormat="1" ht="19.5" customHeight="1">
      <c r="A22" s="122">
        <v>17</v>
      </c>
      <c r="B22" s="39" t="s">
        <v>466</v>
      </c>
      <c r="C22" s="39"/>
      <c r="D22" s="39"/>
      <c r="E22" s="39"/>
      <c r="F22" s="39"/>
      <c r="G22" s="39"/>
      <c r="H22" s="187"/>
      <c r="I22" s="39"/>
      <c r="J22" s="57">
        <v>2750000</v>
      </c>
      <c r="K22" s="57"/>
      <c r="L22" s="57"/>
      <c r="M22" s="199" t="s">
        <v>467</v>
      </c>
    </row>
    <row r="23" spans="1:13" s="169" customFormat="1" ht="19.5" customHeight="1">
      <c r="A23" s="122">
        <v>18</v>
      </c>
      <c r="B23" s="39" t="s">
        <v>468</v>
      </c>
      <c r="C23" s="39"/>
      <c r="D23" s="39"/>
      <c r="E23" s="39"/>
      <c r="F23" s="39"/>
      <c r="G23" s="39"/>
      <c r="H23" s="187"/>
      <c r="I23" s="39"/>
      <c r="J23" s="57">
        <v>2400000</v>
      </c>
      <c r="K23" s="57"/>
      <c r="L23" s="57">
        <v>1507713</v>
      </c>
      <c r="M23" s="199"/>
    </row>
    <row r="24" spans="1:13" s="169" customFormat="1" ht="19.5" customHeight="1">
      <c r="A24" s="122">
        <v>19</v>
      </c>
      <c r="B24" s="39" t="s">
        <v>469</v>
      </c>
      <c r="C24" s="39"/>
      <c r="D24" s="39"/>
      <c r="E24" s="39"/>
      <c r="F24" s="39"/>
      <c r="G24" s="39"/>
      <c r="H24" s="187"/>
      <c r="I24" s="39"/>
      <c r="J24" s="57">
        <v>2000000</v>
      </c>
      <c r="K24" s="57">
        <v>85000</v>
      </c>
      <c r="L24" s="57"/>
      <c r="M24" s="199" t="s">
        <v>318</v>
      </c>
    </row>
    <row r="25" spans="1:13" s="169" customFormat="1" ht="19.5" customHeight="1">
      <c r="A25" s="189"/>
      <c r="B25" s="10" t="s">
        <v>470</v>
      </c>
      <c r="C25" s="182">
        <f>SUM(C26:C50)</f>
        <v>27432000</v>
      </c>
      <c r="D25" s="182">
        <f>SUM(D26:D50)</f>
        <v>27512000</v>
      </c>
      <c r="E25" s="182">
        <f>SUM(E26:E50)</f>
        <v>27332000</v>
      </c>
      <c r="F25" s="183">
        <f>(G25-J25)/J25</f>
        <v>0.2822851764584535</v>
      </c>
      <c r="G25" s="182">
        <f>SUM(G26:G50)</f>
        <v>39782000</v>
      </c>
      <c r="H25" s="183">
        <f aca="true" t="shared" si="2" ref="H25:H40">(I25-J25)/J25</f>
        <v>0.2822851764584535</v>
      </c>
      <c r="I25" s="182">
        <f>SUM(I26:I50)</f>
        <v>39782000</v>
      </c>
      <c r="J25" s="182">
        <f>SUM(J26:J50)</f>
        <v>31024300</v>
      </c>
      <c r="K25" s="182">
        <f>SUM(K26:K50)</f>
        <v>19910743.36</v>
      </c>
      <c r="L25" s="182">
        <f>SUM(L26:L40)</f>
        <v>27923913.02</v>
      </c>
      <c r="M25" s="198"/>
    </row>
    <row r="26" spans="1:13" s="105" customFormat="1" ht="19.5" customHeight="1">
      <c r="A26" s="122">
        <v>1</v>
      </c>
      <c r="B26" s="22" t="s">
        <v>471</v>
      </c>
      <c r="C26" s="27">
        <v>10900000</v>
      </c>
      <c r="D26" s="27">
        <v>10900000</v>
      </c>
      <c r="E26" s="27">
        <v>10900000</v>
      </c>
      <c r="F26" s="180">
        <f>(G26-J26)/J26</f>
        <v>0.04007633587786259</v>
      </c>
      <c r="G26" s="27">
        <v>10900000</v>
      </c>
      <c r="H26" s="180">
        <f t="shared" si="2"/>
        <v>0.04007633587786259</v>
      </c>
      <c r="I26" s="27">
        <v>10900000</v>
      </c>
      <c r="J26" s="27">
        <v>10480000</v>
      </c>
      <c r="K26" s="27">
        <v>6949100</v>
      </c>
      <c r="L26" s="27">
        <v>9612200</v>
      </c>
      <c r="M26" s="197"/>
    </row>
    <row r="27" spans="1:13" s="105" customFormat="1" ht="37.5" customHeight="1">
      <c r="A27" s="122">
        <v>2</v>
      </c>
      <c r="B27" s="22" t="s">
        <v>472</v>
      </c>
      <c r="C27" s="27">
        <v>2070000</v>
      </c>
      <c r="D27" s="27">
        <v>2070000</v>
      </c>
      <c r="E27" s="27">
        <v>2070000</v>
      </c>
      <c r="F27" s="180">
        <f aca="true" t="shared" si="3" ref="F27:F40">(G27-J27)/J27</f>
        <v>2.6315789473684212</v>
      </c>
      <c r="G27" s="27">
        <v>2070000</v>
      </c>
      <c r="H27" s="180">
        <f t="shared" si="2"/>
        <v>2.6315789473684212</v>
      </c>
      <c r="I27" s="27">
        <v>2070000</v>
      </c>
      <c r="J27" s="27">
        <v>570000</v>
      </c>
      <c r="K27" s="27">
        <v>565000</v>
      </c>
      <c r="L27" s="27">
        <v>0</v>
      </c>
      <c r="M27" s="200" t="s">
        <v>473</v>
      </c>
    </row>
    <row r="28" spans="1:13" s="105" customFormat="1" ht="19.5" customHeight="1">
      <c r="A28" s="122">
        <v>3</v>
      </c>
      <c r="B28" s="22" t="s">
        <v>474</v>
      </c>
      <c r="C28" s="27">
        <v>5120000</v>
      </c>
      <c r="D28" s="27">
        <v>5120000</v>
      </c>
      <c r="E28" s="27">
        <v>5120000</v>
      </c>
      <c r="F28" s="180">
        <f t="shared" si="3"/>
        <v>-0.5428571428571428</v>
      </c>
      <c r="G28" s="27">
        <v>5120000</v>
      </c>
      <c r="H28" s="180">
        <f t="shared" si="2"/>
        <v>-0.5428571428571428</v>
      </c>
      <c r="I28" s="27">
        <v>5120000</v>
      </c>
      <c r="J28" s="27">
        <v>11200000</v>
      </c>
      <c r="K28" s="27">
        <v>5905688</v>
      </c>
      <c r="L28" s="27">
        <v>9330736</v>
      </c>
      <c r="M28" s="197" t="s">
        <v>475</v>
      </c>
    </row>
    <row r="29" spans="1:13" s="105" customFormat="1" ht="19.5" customHeight="1">
      <c r="A29" s="122">
        <v>4</v>
      </c>
      <c r="B29" s="22" t="s">
        <v>476</v>
      </c>
      <c r="C29" s="27">
        <v>900000</v>
      </c>
      <c r="D29" s="27">
        <v>900000</v>
      </c>
      <c r="E29" s="27">
        <v>900000</v>
      </c>
      <c r="F29" s="180">
        <f t="shared" si="3"/>
        <v>4.333333333333333</v>
      </c>
      <c r="G29" s="27">
        <v>1600000</v>
      </c>
      <c r="H29" s="180">
        <f t="shared" si="2"/>
        <v>4.333333333333333</v>
      </c>
      <c r="I29" s="27">
        <v>1600000</v>
      </c>
      <c r="J29" s="27">
        <v>300000</v>
      </c>
      <c r="K29" s="27">
        <v>300000</v>
      </c>
      <c r="L29" s="27">
        <v>300000</v>
      </c>
      <c r="M29" s="197" t="s">
        <v>477</v>
      </c>
    </row>
    <row r="30" spans="1:13" s="105" customFormat="1" ht="19.5" customHeight="1">
      <c r="A30" s="122">
        <v>5</v>
      </c>
      <c r="B30" s="22" t="s">
        <v>478</v>
      </c>
      <c r="C30" s="27">
        <v>2000000</v>
      </c>
      <c r="D30" s="27">
        <v>2000000</v>
      </c>
      <c r="E30" s="27">
        <v>2000000</v>
      </c>
      <c r="F30" s="180">
        <f t="shared" si="3"/>
        <v>0.5555555555555556</v>
      </c>
      <c r="G30" s="27">
        <v>2800000</v>
      </c>
      <c r="H30" s="180">
        <f t="shared" si="2"/>
        <v>0.5555555555555556</v>
      </c>
      <c r="I30" s="27">
        <v>2800000</v>
      </c>
      <c r="J30" s="27">
        <v>1800000</v>
      </c>
      <c r="K30" s="27">
        <v>900000</v>
      </c>
      <c r="L30" s="27">
        <v>1800000</v>
      </c>
      <c r="M30" s="197"/>
    </row>
    <row r="31" spans="1:13" s="105" customFormat="1" ht="19.5" customHeight="1">
      <c r="A31" s="122">
        <v>6</v>
      </c>
      <c r="B31" s="22" t="s">
        <v>479</v>
      </c>
      <c r="C31" s="27">
        <v>260000</v>
      </c>
      <c r="D31" s="27">
        <v>260000</v>
      </c>
      <c r="E31" s="27">
        <v>260000</v>
      </c>
      <c r="F31" s="180">
        <f t="shared" si="3"/>
        <v>0.5</v>
      </c>
      <c r="G31" s="27">
        <v>300000</v>
      </c>
      <c r="H31" s="180">
        <f t="shared" si="2"/>
        <v>0.5</v>
      </c>
      <c r="I31" s="27">
        <v>300000</v>
      </c>
      <c r="J31" s="27">
        <v>200000</v>
      </c>
      <c r="K31" s="27">
        <v>2000000</v>
      </c>
      <c r="L31" s="27">
        <v>200000</v>
      </c>
      <c r="M31" s="197" t="s">
        <v>480</v>
      </c>
    </row>
    <row r="32" spans="1:13" s="105" customFormat="1" ht="19.5" customHeight="1">
      <c r="A32" s="122">
        <v>7</v>
      </c>
      <c r="B32" s="22" t="s">
        <v>481</v>
      </c>
      <c r="C32" s="27">
        <v>700000</v>
      </c>
      <c r="D32" s="27">
        <v>700000</v>
      </c>
      <c r="E32" s="27">
        <v>700000</v>
      </c>
      <c r="F32" s="180">
        <f t="shared" si="3"/>
        <v>3.4</v>
      </c>
      <c r="G32" s="27">
        <v>2200000</v>
      </c>
      <c r="H32" s="180">
        <f t="shared" si="2"/>
        <v>3.4</v>
      </c>
      <c r="I32" s="27">
        <v>2200000</v>
      </c>
      <c r="J32" s="27">
        <v>500000</v>
      </c>
      <c r="K32" s="27">
        <v>125000</v>
      </c>
      <c r="L32" s="27">
        <v>500000</v>
      </c>
      <c r="M32" s="197"/>
    </row>
    <row r="33" spans="1:13" s="105" customFormat="1" ht="19.5" customHeight="1">
      <c r="A33" s="122">
        <v>8</v>
      </c>
      <c r="B33" s="22" t="s">
        <v>482</v>
      </c>
      <c r="C33" s="27">
        <v>800000</v>
      </c>
      <c r="D33" s="27">
        <v>880000</v>
      </c>
      <c r="E33" s="27">
        <v>700000</v>
      </c>
      <c r="F33" s="180">
        <f t="shared" si="3"/>
        <v>1.3</v>
      </c>
      <c r="G33" s="27">
        <v>1150000</v>
      </c>
      <c r="H33" s="180">
        <f t="shared" si="2"/>
        <v>1.3</v>
      </c>
      <c r="I33" s="27">
        <v>1150000</v>
      </c>
      <c r="J33" s="27">
        <v>500000</v>
      </c>
      <c r="K33" s="27">
        <v>407687.03</v>
      </c>
      <c r="L33" s="27">
        <v>720883.25</v>
      </c>
      <c r="M33" s="197" t="s">
        <v>483</v>
      </c>
    </row>
    <row r="34" spans="1:13" s="105" customFormat="1" ht="19.5" customHeight="1">
      <c r="A34" s="122">
        <v>9</v>
      </c>
      <c r="B34" s="22" t="s">
        <v>484</v>
      </c>
      <c r="C34" s="27">
        <v>500000</v>
      </c>
      <c r="D34" s="27">
        <v>500000</v>
      </c>
      <c r="E34" s="27">
        <v>500000</v>
      </c>
      <c r="F34" s="180" t="e">
        <f t="shared" si="3"/>
        <v>#DIV/0!</v>
      </c>
      <c r="G34" s="27">
        <v>1700000</v>
      </c>
      <c r="H34" s="180" t="e">
        <f t="shared" si="2"/>
        <v>#DIV/0!</v>
      </c>
      <c r="I34" s="27">
        <v>1700000</v>
      </c>
      <c r="J34" s="27"/>
      <c r="K34" s="27"/>
      <c r="L34" s="27"/>
      <c r="M34" s="197"/>
    </row>
    <row r="35" spans="1:13" s="105" customFormat="1" ht="19.5" customHeight="1">
      <c r="A35" s="122">
        <v>10</v>
      </c>
      <c r="B35" s="22" t="s">
        <v>485</v>
      </c>
      <c r="C35" s="27">
        <v>300000</v>
      </c>
      <c r="D35" s="27">
        <v>300000</v>
      </c>
      <c r="E35" s="27">
        <v>300000</v>
      </c>
      <c r="F35" s="180" t="e">
        <f t="shared" si="3"/>
        <v>#DIV/0!</v>
      </c>
      <c r="G35" s="27">
        <v>300000</v>
      </c>
      <c r="H35" s="180" t="e">
        <f t="shared" si="2"/>
        <v>#DIV/0!</v>
      </c>
      <c r="I35" s="27">
        <v>300000</v>
      </c>
      <c r="J35" s="27"/>
      <c r="K35" s="27"/>
      <c r="L35" s="27"/>
      <c r="M35" s="197"/>
    </row>
    <row r="36" spans="1:13" s="105" customFormat="1" ht="19.5" customHeight="1">
      <c r="A36" s="122">
        <v>11</v>
      </c>
      <c r="B36" s="36" t="s">
        <v>486</v>
      </c>
      <c r="C36" s="186">
        <v>210000</v>
      </c>
      <c r="D36" s="186">
        <v>210000</v>
      </c>
      <c r="E36" s="186">
        <v>210000</v>
      </c>
      <c r="F36" s="187">
        <f t="shared" si="3"/>
        <v>-0.16666666666666666</v>
      </c>
      <c r="G36" s="186">
        <v>210000</v>
      </c>
      <c r="H36" s="187">
        <f t="shared" si="2"/>
        <v>-0.16666666666666666</v>
      </c>
      <c r="I36" s="186">
        <v>210000</v>
      </c>
      <c r="J36" s="27">
        <v>252000</v>
      </c>
      <c r="K36" s="27">
        <v>126000</v>
      </c>
      <c r="L36" s="27">
        <v>272000</v>
      </c>
      <c r="M36" s="197"/>
    </row>
    <row r="37" spans="1:13" s="105" customFormat="1" ht="19.5" customHeight="1">
      <c r="A37" s="122">
        <v>12</v>
      </c>
      <c r="B37" s="36" t="s">
        <v>487</v>
      </c>
      <c r="C37" s="186">
        <v>50000</v>
      </c>
      <c r="D37" s="186">
        <v>50000</v>
      </c>
      <c r="E37" s="186">
        <v>50000</v>
      </c>
      <c r="F37" s="187" t="e">
        <f t="shared" si="3"/>
        <v>#DIV/0!</v>
      </c>
      <c r="G37" s="186">
        <v>210000</v>
      </c>
      <c r="H37" s="187" t="e">
        <f t="shared" si="2"/>
        <v>#DIV/0!</v>
      </c>
      <c r="I37" s="186">
        <v>210000</v>
      </c>
      <c r="J37" s="27"/>
      <c r="K37" s="27"/>
      <c r="L37" s="27"/>
      <c r="M37" s="197"/>
    </row>
    <row r="38" spans="1:13" s="105" customFormat="1" ht="19.5" customHeight="1">
      <c r="A38" s="122">
        <v>13</v>
      </c>
      <c r="B38" s="36" t="s">
        <v>488</v>
      </c>
      <c r="C38" s="186">
        <v>3000000</v>
      </c>
      <c r="D38" s="186">
        <v>3000000</v>
      </c>
      <c r="E38" s="186">
        <v>3000000</v>
      </c>
      <c r="F38" s="187">
        <f t="shared" si="3"/>
        <v>2.3333333333333335</v>
      </c>
      <c r="G38" s="186">
        <v>10000000</v>
      </c>
      <c r="H38" s="187">
        <f t="shared" si="2"/>
        <v>2.3333333333333335</v>
      </c>
      <c r="I38" s="186">
        <v>10000000</v>
      </c>
      <c r="J38" s="27">
        <v>3000000</v>
      </c>
      <c r="K38" s="27">
        <v>925380.33</v>
      </c>
      <c r="L38" s="27">
        <v>4638093.77</v>
      </c>
      <c r="M38" s="197"/>
    </row>
    <row r="39" spans="1:13" s="105" customFormat="1" ht="19.5" customHeight="1">
      <c r="A39" s="122">
        <v>14</v>
      </c>
      <c r="B39" s="36" t="s">
        <v>489</v>
      </c>
      <c r="C39" s="186">
        <v>0</v>
      </c>
      <c r="D39" s="186">
        <v>0</v>
      </c>
      <c r="E39" s="186">
        <v>0</v>
      </c>
      <c r="F39" s="187" t="e">
        <f t="shared" si="3"/>
        <v>#DIV/0!</v>
      </c>
      <c r="G39" s="186">
        <v>600000</v>
      </c>
      <c r="H39" s="187" t="e">
        <f t="shared" si="2"/>
        <v>#DIV/0!</v>
      </c>
      <c r="I39" s="186">
        <v>600000</v>
      </c>
      <c r="J39" s="27"/>
      <c r="K39" s="27"/>
      <c r="L39" s="27"/>
      <c r="M39" s="197"/>
    </row>
    <row r="40" spans="1:13" s="105" customFormat="1" ht="30" customHeight="1">
      <c r="A40" s="122">
        <v>15</v>
      </c>
      <c r="B40" s="36" t="s">
        <v>490</v>
      </c>
      <c r="C40" s="186">
        <v>622000</v>
      </c>
      <c r="D40" s="186">
        <v>622000</v>
      </c>
      <c r="E40" s="186">
        <v>622000</v>
      </c>
      <c r="F40" s="187">
        <f t="shared" si="3"/>
        <v>0.13090909090909092</v>
      </c>
      <c r="G40" s="186">
        <v>622000</v>
      </c>
      <c r="H40" s="187">
        <f t="shared" si="2"/>
        <v>0.13090909090909092</v>
      </c>
      <c r="I40" s="186">
        <v>622000</v>
      </c>
      <c r="J40" s="27">
        <v>550000</v>
      </c>
      <c r="K40" s="27">
        <v>275000</v>
      </c>
      <c r="L40" s="27">
        <v>550000</v>
      </c>
      <c r="M40" s="197"/>
    </row>
    <row r="41" spans="1:13" s="105" customFormat="1" ht="19.5" customHeight="1">
      <c r="A41" s="122">
        <v>16</v>
      </c>
      <c r="B41" s="36" t="s">
        <v>491</v>
      </c>
      <c r="C41" s="36"/>
      <c r="D41" s="36"/>
      <c r="E41" s="36"/>
      <c r="F41" s="36"/>
      <c r="G41" s="36"/>
      <c r="H41" s="187"/>
      <c r="I41" s="201"/>
      <c r="J41" s="57">
        <v>80000</v>
      </c>
      <c r="K41" s="57"/>
      <c r="L41" s="57">
        <v>71000</v>
      </c>
      <c r="M41" s="197"/>
    </row>
    <row r="42" spans="1:13" s="105" customFormat="1" ht="19.5" customHeight="1">
      <c r="A42" s="122">
        <v>17</v>
      </c>
      <c r="B42" s="36" t="s">
        <v>492</v>
      </c>
      <c r="C42" s="36"/>
      <c r="D42" s="36"/>
      <c r="E42" s="36"/>
      <c r="F42" s="36"/>
      <c r="G42" s="36"/>
      <c r="H42" s="187"/>
      <c r="I42" s="201"/>
      <c r="J42" s="57">
        <v>270000</v>
      </c>
      <c r="K42" s="57">
        <v>270000</v>
      </c>
      <c r="L42" s="57">
        <v>200000</v>
      </c>
      <c r="M42" s="197"/>
    </row>
    <row r="43" spans="1:13" s="105" customFormat="1" ht="19.5" customHeight="1">
      <c r="A43" s="122">
        <v>18</v>
      </c>
      <c r="B43" s="36" t="s">
        <v>493</v>
      </c>
      <c r="C43" s="36"/>
      <c r="D43" s="36"/>
      <c r="E43" s="36"/>
      <c r="F43" s="36"/>
      <c r="G43" s="36"/>
      <c r="H43" s="187"/>
      <c r="I43" s="201"/>
      <c r="J43" s="57">
        <v>72000</v>
      </c>
      <c r="K43" s="57">
        <v>72000</v>
      </c>
      <c r="L43" s="57">
        <v>72000</v>
      </c>
      <c r="M43" s="197"/>
    </row>
    <row r="44" spans="1:13" s="105" customFormat="1" ht="19.5" customHeight="1">
      <c r="A44" s="122">
        <v>19</v>
      </c>
      <c r="B44" s="36" t="s">
        <v>494</v>
      </c>
      <c r="C44" s="36"/>
      <c r="D44" s="36"/>
      <c r="E44" s="36"/>
      <c r="F44" s="36"/>
      <c r="G44" s="36"/>
      <c r="H44" s="187"/>
      <c r="I44" s="201"/>
      <c r="J44" s="57">
        <v>150000</v>
      </c>
      <c r="K44" s="57"/>
      <c r="L44" s="57">
        <v>150000</v>
      </c>
      <c r="M44" s="197"/>
    </row>
    <row r="45" spans="1:13" s="105" customFormat="1" ht="34.5" customHeight="1">
      <c r="A45" s="122">
        <v>20</v>
      </c>
      <c r="B45" s="36" t="s">
        <v>495</v>
      </c>
      <c r="C45" s="36"/>
      <c r="D45" s="36"/>
      <c r="E45" s="36"/>
      <c r="F45" s="36"/>
      <c r="G45" s="36"/>
      <c r="H45" s="187"/>
      <c r="I45" s="201"/>
      <c r="J45" s="57">
        <v>100300</v>
      </c>
      <c r="K45" s="57">
        <v>50000</v>
      </c>
      <c r="L45" s="57">
        <v>0</v>
      </c>
      <c r="M45" s="197" t="s">
        <v>318</v>
      </c>
    </row>
    <row r="46" spans="1:13" s="105" customFormat="1" ht="19.5" customHeight="1">
      <c r="A46" s="122">
        <v>21</v>
      </c>
      <c r="B46" s="36" t="s">
        <v>496</v>
      </c>
      <c r="C46" s="36"/>
      <c r="D46" s="36"/>
      <c r="E46" s="36"/>
      <c r="F46" s="36"/>
      <c r="G46" s="36"/>
      <c r="H46" s="187"/>
      <c r="I46" s="201"/>
      <c r="J46" s="57">
        <v>200000</v>
      </c>
      <c r="K46" s="57">
        <v>100000</v>
      </c>
      <c r="L46" s="57">
        <v>0</v>
      </c>
      <c r="M46" s="197" t="s">
        <v>318</v>
      </c>
    </row>
    <row r="47" spans="1:13" s="105" customFormat="1" ht="19.5" customHeight="1">
      <c r="A47" s="122">
        <v>22</v>
      </c>
      <c r="B47" s="36" t="s">
        <v>497</v>
      </c>
      <c r="C47" s="36"/>
      <c r="D47" s="36"/>
      <c r="E47" s="36"/>
      <c r="F47" s="36"/>
      <c r="G47" s="36"/>
      <c r="H47" s="187"/>
      <c r="I47" s="201"/>
      <c r="J47" s="57">
        <v>200000</v>
      </c>
      <c r="K47" s="57">
        <v>100000</v>
      </c>
      <c r="L47" s="57">
        <v>200000</v>
      </c>
      <c r="M47" s="197"/>
    </row>
    <row r="48" spans="1:13" s="105" customFormat="1" ht="19.5" customHeight="1">
      <c r="A48" s="122">
        <v>23</v>
      </c>
      <c r="B48" s="36" t="s">
        <v>498</v>
      </c>
      <c r="C48" s="36"/>
      <c r="D48" s="36"/>
      <c r="E48" s="36"/>
      <c r="F48" s="36"/>
      <c r="G48" s="36"/>
      <c r="H48" s="187"/>
      <c r="I48" s="201"/>
      <c r="J48" s="57">
        <v>600000</v>
      </c>
      <c r="K48" s="57">
        <v>500000</v>
      </c>
      <c r="L48" s="57">
        <v>400000</v>
      </c>
      <c r="M48" s="197"/>
    </row>
    <row r="49" spans="1:13" s="1" customFormat="1" ht="19.5" customHeight="1">
      <c r="A49" s="122">
        <v>24</v>
      </c>
      <c r="B49" s="23" t="s">
        <v>499</v>
      </c>
      <c r="C49" s="23"/>
      <c r="D49" s="23"/>
      <c r="E49" s="23"/>
      <c r="F49" s="23"/>
      <c r="G49" s="23"/>
      <c r="H49" s="187"/>
      <c r="I49" s="202"/>
      <c r="J49" s="27"/>
      <c r="K49" s="27">
        <v>179988</v>
      </c>
      <c r="L49" s="197"/>
      <c r="M49" s="203"/>
    </row>
    <row r="50" spans="1:13" s="1" customFormat="1" ht="19.5" customHeight="1">
      <c r="A50" s="122">
        <v>25</v>
      </c>
      <c r="B50" s="23" t="s">
        <v>500</v>
      </c>
      <c r="C50" s="23"/>
      <c r="D50" s="23"/>
      <c r="E50" s="23"/>
      <c r="F50" s="23"/>
      <c r="G50" s="23"/>
      <c r="H50" s="187"/>
      <c r="I50" s="202"/>
      <c r="J50" s="27"/>
      <c r="K50" s="27">
        <v>159900</v>
      </c>
      <c r="L50" s="197"/>
      <c r="M50" s="203"/>
    </row>
    <row r="51" spans="1:13" s="169" customFormat="1" ht="19.5" customHeight="1">
      <c r="A51" s="189"/>
      <c r="B51" s="190" t="s">
        <v>501</v>
      </c>
      <c r="C51" s="190"/>
      <c r="D51" s="190"/>
      <c r="E51" s="190"/>
      <c r="F51" s="190"/>
      <c r="G51" s="190"/>
      <c r="H51" s="191"/>
      <c r="I51" s="190"/>
      <c r="J51" s="184">
        <f>SUM(J52:J53)</f>
        <v>10080000</v>
      </c>
      <c r="K51" s="184"/>
      <c r="L51" s="184"/>
      <c r="M51" s="198"/>
    </row>
    <row r="52" spans="1:13" s="169" customFormat="1" ht="19.5" customHeight="1">
      <c r="A52" s="189">
        <v>1</v>
      </c>
      <c r="B52" s="39" t="s">
        <v>502</v>
      </c>
      <c r="C52" s="39"/>
      <c r="D52" s="39"/>
      <c r="E52" s="39"/>
      <c r="F52" s="39"/>
      <c r="G52" s="39"/>
      <c r="H52" s="187"/>
      <c r="I52" s="39"/>
      <c r="J52" s="57">
        <v>80000</v>
      </c>
      <c r="K52" s="57"/>
      <c r="L52" s="57"/>
      <c r="M52" s="199"/>
    </row>
    <row r="53" spans="1:13" s="169" customFormat="1" ht="19.5" customHeight="1">
      <c r="A53" s="189">
        <v>2</v>
      </c>
      <c r="B53" s="39" t="s">
        <v>503</v>
      </c>
      <c r="C53" s="39"/>
      <c r="D53" s="39"/>
      <c r="E53" s="39"/>
      <c r="F53" s="39"/>
      <c r="G53" s="39"/>
      <c r="H53" s="187"/>
      <c r="I53" s="39"/>
      <c r="J53" s="57">
        <v>10000000</v>
      </c>
      <c r="K53" s="57"/>
      <c r="L53" s="57"/>
      <c r="M53" s="199"/>
    </row>
    <row r="54" spans="1:13" s="169" customFormat="1" ht="19.5" customHeight="1">
      <c r="A54" s="192"/>
      <c r="B54" s="190" t="s">
        <v>504</v>
      </c>
      <c r="C54" s="193">
        <f>SUM(C55:C73)</f>
        <v>26967306</v>
      </c>
      <c r="D54" s="193">
        <f>SUM(D55:D73)</f>
        <v>26967306</v>
      </c>
      <c r="E54" s="191"/>
      <c r="F54" s="191">
        <f>(G54-J54)/J54</f>
        <v>1.1714660460802628</v>
      </c>
      <c r="G54" s="193">
        <f>SUM(G55:G73)</f>
        <v>75941300</v>
      </c>
      <c r="H54" s="191">
        <f aca="true" t="shared" si="4" ref="H41:H73">(I54-J54)/J54</f>
        <v>2.164804684755143</v>
      </c>
      <c r="I54" s="193">
        <f>SUM(I55:I110)</f>
        <v>110680700</v>
      </c>
      <c r="J54" s="204">
        <f>SUM(J55:J110)</f>
        <v>34972363.55</v>
      </c>
      <c r="K54" s="204">
        <f>SUM(K55:K110)</f>
        <v>200108024.88</v>
      </c>
      <c r="L54" s="184">
        <f>SUM(L55:L104)</f>
        <v>92706478.72</v>
      </c>
      <c r="M54" s="198"/>
    </row>
    <row r="55" spans="1:13" s="170" customFormat="1" ht="19.5" customHeight="1">
      <c r="A55" s="194">
        <v>1</v>
      </c>
      <c r="B55" s="36" t="s">
        <v>505</v>
      </c>
      <c r="C55" s="186">
        <v>15000000</v>
      </c>
      <c r="D55" s="186">
        <v>15000000</v>
      </c>
      <c r="E55" s="187"/>
      <c r="F55" s="187">
        <f>(G55-J55)/J55</f>
        <v>2.208907928409264</v>
      </c>
      <c r="G55" s="186">
        <v>40000000</v>
      </c>
      <c r="H55" s="187">
        <f t="shared" si="4"/>
        <v>3.8429881350629347</v>
      </c>
      <c r="I55" s="186">
        <v>60369300</v>
      </c>
      <c r="J55" s="27">
        <v>12465300</v>
      </c>
      <c r="K55" s="27">
        <v>19150424.04</v>
      </c>
      <c r="L55" s="27">
        <v>49511271.36</v>
      </c>
      <c r="M55" s="197"/>
    </row>
    <row r="56" spans="1:13" s="170" customFormat="1" ht="19.5" customHeight="1">
      <c r="A56" s="194">
        <v>2</v>
      </c>
      <c r="B56" s="36" t="s">
        <v>506</v>
      </c>
      <c r="C56" s="186">
        <v>3500000</v>
      </c>
      <c r="D56" s="186">
        <v>3500000</v>
      </c>
      <c r="E56" s="187"/>
      <c r="F56" s="187">
        <f aca="true" t="shared" si="5" ref="F56:F73">(G56-J56)/J56</f>
        <v>3.4292396003118135</v>
      </c>
      <c r="G56" s="186">
        <v>6250100</v>
      </c>
      <c r="H56" s="187">
        <f t="shared" si="4"/>
        <v>3.4292396003118135</v>
      </c>
      <c r="I56" s="186">
        <v>6250100</v>
      </c>
      <c r="J56" s="27">
        <v>1411100</v>
      </c>
      <c r="K56" s="27">
        <v>2666370.69</v>
      </c>
      <c r="L56" s="27">
        <v>2177172</v>
      </c>
      <c r="M56" s="197" t="s">
        <v>507</v>
      </c>
    </row>
    <row r="57" spans="1:13" s="170" customFormat="1" ht="19.5" customHeight="1">
      <c r="A57" s="194">
        <v>3</v>
      </c>
      <c r="B57" s="36" t="s">
        <v>508</v>
      </c>
      <c r="C57" s="186">
        <v>1500000</v>
      </c>
      <c r="D57" s="186">
        <v>1500000</v>
      </c>
      <c r="E57" s="187"/>
      <c r="F57" s="187">
        <f t="shared" si="5"/>
        <v>2.1715</v>
      </c>
      <c r="G57" s="186">
        <v>3171500</v>
      </c>
      <c r="H57" s="187">
        <f t="shared" si="4"/>
        <v>2.1715</v>
      </c>
      <c r="I57" s="186">
        <v>3171500</v>
      </c>
      <c r="J57" s="27">
        <v>1000000</v>
      </c>
      <c r="K57" s="27">
        <v>1273231.11</v>
      </c>
      <c r="L57" s="27">
        <v>1178580</v>
      </c>
      <c r="M57" s="197"/>
    </row>
    <row r="58" spans="1:13" s="170" customFormat="1" ht="19.5" customHeight="1">
      <c r="A58" s="194">
        <v>4</v>
      </c>
      <c r="B58" s="36" t="s">
        <v>509</v>
      </c>
      <c r="C58" s="186">
        <v>119511</v>
      </c>
      <c r="D58" s="186">
        <v>119511</v>
      </c>
      <c r="E58" s="187"/>
      <c r="F58" s="187">
        <f t="shared" si="5"/>
        <v>-0.5749202975557917</v>
      </c>
      <c r="G58" s="186">
        <v>120000</v>
      </c>
      <c r="H58" s="187">
        <f t="shared" si="4"/>
        <v>2.6769394261424018</v>
      </c>
      <c r="I58" s="186">
        <v>1038000</v>
      </c>
      <c r="J58" s="27">
        <v>282300</v>
      </c>
      <c r="K58" s="27">
        <v>190000</v>
      </c>
      <c r="L58" s="27">
        <v>1780557.36</v>
      </c>
      <c r="M58" s="197" t="s">
        <v>510</v>
      </c>
    </row>
    <row r="59" spans="1:13" s="170" customFormat="1" ht="19.5" customHeight="1">
      <c r="A59" s="194">
        <v>5</v>
      </c>
      <c r="B59" s="36" t="s">
        <v>511</v>
      </c>
      <c r="C59" s="186"/>
      <c r="D59" s="186"/>
      <c r="E59" s="187"/>
      <c r="F59" s="187" t="e">
        <f t="shared" si="5"/>
        <v>#DIV/0!</v>
      </c>
      <c r="G59" s="186" t="s">
        <v>512</v>
      </c>
      <c r="H59" s="187" t="e">
        <f t="shared" si="4"/>
        <v>#DIV/0!</v>
      </c>
      <c r="I59" s="186">
        <v>7770000</v>
      </c>
      <c r="J59" s="27"/>
      <c r="K59" s="27"/>
      <c r="L59" s="27"/>
      <c r="M59" s="197" t="s">
        <v>513</v>
      </c>
    </row>
    <row r="60" spans="1:13" s="105" customFormat="1" ht="19.5" customHeight="1">
      <c r="A60" s="194">
        <v>6</v>
      </c>
      <c r="B60" s="36" t="s">
        <v>514</v>
      </c>
      <c r="C60" s="186">
        <v>500000</v>
      </c>
      <c r="D60" s="186">
        <v>500000</v>
      </c>
      <c r="E60" s="187"/>
      <c r="F60" s="187">
        <f t="shared" si="5"/>
        <v>-1</v>
      </c>
      <c r="G60" s="186">
        <v>0</v>
      </c>
      <c r="H60" s="187">
        <f t="shared" si="4"/>
        <v>5.664174813110983</v>
      </c>
      <c r="I60" s="186">
        <v>1158900</v>
      </c>
      <c r="J60" s="27">
        <v>173900</v>
      </c>
      <c r="K60" s="27"/>
      <c r="L60" s="27">
        <v>1507713</v>
      </c>
      <c r="M60" s="197" t="s">
        <v>515</v>
      </c>
    </row>
    <row r="61" spans="1:13" s="105" customFormat="1" ht="19.5" customHeight="1">
      <c r="A61" s="194">
        <v>7</v>
      </c>
      <c r="B61" s="36" t="s">
        <v>516</v>
      </c>
      <c r="C61" s="186">
        <v>74600</v>
      </c>
      <c r="D61" s="186">
        <v>74600</v>
      </c>
      <c r="E61" s="187"/>
      <c r="F61" s="187">
        <f t="shared" si="5"/>
        <v>-0.92</v>
      </c>
      <c r="G61" s="186">
        <v>80000</v>
      </c>
      <c r="H61" s="187">
        <f t="shared" si="4"/>
        <v>-0.2618</v>
      </c>
      <c r="I61" s="186">
        <v>738200</v>
      </c>
      <c r="J61" s="27">
        <v>1000000</v>
      </c>
      <c r="K61" s="27">
        <v>2231188</v>
      </c>
      <c r="L61" s="27">
        <v>190000</v>
      </c>
      <c r="M61" s="197" t="s">
        <v>510</v>
      </c>
    </row>
    <row r="62" spans="1:13" s="170" customFormat="1" ht="19.5" customHeight="1">
      <c r="A62" s="194">
        <v>8</v>
      </c>
      <c r="B62" s="36" t="s">
        <v>517</v>
      </c>
      <c r="C62" s="186">
        <v>73195</v>
      </c>
      <c r="D62" s="186">
        <v>73195</v>
      </c>
      <c r="E62" s="187"/>
      <c r="F62" s="187">
        <f t="shared" si="5"/>
        <v>-0.9</v>
      </c>
      <c r="G62" s="186">
        <v>80000</v>
      </c>
      <c r="H62" s="187">
        <f t="shared" si="4"/>
        <v>0.286875</v>
      </c>
      <c r="I62" s="186">
        <v>1029500</v>
      </c>
      <c r="J62" s="27">
        <v>800000</v>
      </c>
      <c r="K62" s="27">
        <v>1815470</v>
      </c>
      <c r="L62" s="27">
        <v>190000</v>
      </c>
      <c r="M62" s="197"/>
    </row>
    <row r="63" spans="1:13" s="105" customFormat="1" ht="19.5" customHeight="1">
      <c r="A63" s="194">
        <v>9</v>
      </c>
      <c r="B63" s="36" t="s">
        <v>463</v>
      </c>
      <c r="C63" s="186">
        <v>2000000</v>
      </c>
      <c r="D63" s="186">
        <v>2000000</v>
      </c>
      <c r="E63" s="187"/>
      <c r="F63" s="187">
        <f t="shared" si="5"/>
        <v>1.7690384615384616</v>
      </c>
      <c r="G63" s="186">
        <v>7199500</v>
      </c>
      <c r="H63" s="187">
        <f t="shared" si="4"/>
        <v>1.7690384615384616</v>
      </c>
      <c r="I63" s="186">
        <v>7199500</v>
      </c>
      <c r="J63" s="27">
        <v>2600000</v>
      </c>
      <c r="K63" s="27"/>
      <c r="L63" s="27">
        <v>0</v>
      </c>
      <c r="M63" s="197" t="s">
        <v>318</v>
      </c>
    </row>
    <row r="64" spans="1:13" s="170" customFormat="1" ht="19.5" customHeight="1">
      <c r="A64" s="194">
        <v>10</v>
      </c>
      <c r="B64" s="36" t="s">
        <v>518</v>
      </c>
      <c r="C64" s="186"/>
      <c r="D64" s="186"/>
      <c r="E64" s="187"/>
      <c r="F64" s="187">
        <f t="shared" si="5"/>
        <v>-0.07373640435060781</v>
      </c>
      <c r="G64" s="186">
        <v>579100</v>
      </c>
      <c r="H64" s="187">
        <f t="shared" si="4"/>
        <v>-0.07373640435060781</v>
      </c>
      <c r="I64" s="186">
        <v>579100</v>
      </c>
      <c r="J64" s="27">
        <v>625200</v>
      </c>
      <c r="K64" s="27">
        <v>190000</v>
      </c>
      <c r="L64" s="27">
        <v>500000</v>
      </c>
      <c r="M64" s="197"/>
    </row>
    <row r="65" spans="1:13" s="170" customFormat="1" ht="19.5" customHeight="1">
      <c r="A65" s="194">
        <v>11</v>
      </c>
      <c r="B65" s="36" t="s">
        <v>519</v>
      </c>
      <c r="C65" s="186"/>
      <c r="D65" s="186"/>
      <c r="E65" s="187"/>
      <c r="F65" s="187">
        <f t="shared" si="5"/>
        <v>-0.604117181314331</v>
      </c>
      <c r="G65" s="186">
        <v>50000</v>
      </c>
      <c r="H65" s="187">
        <f t="shared" si="4"/>
        <v>3.678543151227237</v>
      </c>
      <c r="I65" s="186">
        <v>590900</v>
      </c>
      <c r="J65" s="27">
        <v>126300</v>
      </c>
      <c r="K65" s="27"/>
      <c r="L65" s="27">
        <v>0</v>
      </c>
      <c r="M65" s="197" t="s">
        <v>510</v>
      </c>
    </row>
    <row r="66" spans="1:13" s="105" customFormat="1" ht="19.5" customHeight="1">
      <c r="A66" s="194">
        <v>12</v>
      </c>
      <c r="B66" s="36" t="s">
        <v>520</v>
      </c>
      <c r="C66" s="186"/>
      <c r="D66" s="186"/>
      <c r="E66" s="187"/>
      <c r="F66" s="187">
        <f t="shared" si="5"/>
        <v>4.4392167527875985</v>
      </c>
      <c r="G66" s="186">
        <v>6000000</v>
      </c>
      <c r="H66" s="187">
        <f t="shared" si="4"/>
        <v>5.666032091378842</v>
      </c>
      <c r="I66" s="186">
        <v>7353300</v>
      </c>
      <c r="J66" s="27">
        <v>1103100</v>
      </c>
      <c r="K66" s="27">
        <v>1768622</v>
      </c>
      <c r="L66" s="27">
        <v>10000000</v>
      </c>
      <c r="M66" s="197"/>
    </row>
    <row r="67" spans="1:13" s="170" customFormat="1" ht="19.5" customHeight="1">
      <c r="A67" s="194">
        <v>13</v>
      </c>
      <c r="B67" s="36" t="s">
        <v>521</v>
      </c>
      <c r="C67" s="186">
        <v>0</v>
      </c>
      <c r="D67" s="186">
        <v>0</v>
      </c>
      <c r="E67" s="187"/>
      <c r="F67" s="187">
        <f t="shared" si="5"/>
        <v>-0.7530864197530864</v>
      </c>
      <c r="G67" s="186">
        <v>20000</v>
      </c>
      <c r="H67" s="187">
        <f t="shared" si="4"/>
        <v>5.555555555555555</v>
      </c>
      <c r="I67" s="186">
        <v>531000</v>
      </c>
      <c r="J67" s="27">
        <v>81000</v>
      </c>
      <c r="K67" s="27"/>
      <c r="L67" s="27"/>
      <c r="M67" s="197" t="s">
        <v>510</v>
      </c>
    </row>
    <row r="68" spans="1:13" s="105" customFormat="1" ht="19.5" customHeight="1">
      <c r="A68" s="194">
        <v>14</v>
      </c>
      <c r="B68" s="36" t="s">
        <v>522</v>
      </c>
      <c r="C68" s="186">
        <v>2000000</v>
      </c>
      <c r="D68" s="186">
        <v>2000000</v>
      </c>
      <c r="E68" s="187"/>
      <c r="F68" s="187">
        <f t="shared" si="5"/>
        <v>4.829373278236915</v>
      </c>
      <c r="G68" s="186">
        <v>3385700</v>
      </c>
      <c r="H68" s="187">
        <f t="shared" si="4"/>
        <v>4.829373278236915</v>
      </c>
      <c r="I68" s="186">
        <v>3385700</v>
      </c>
      <c r="J68" s="27">
        <v>580800</v>
      </c>
      <c r="K68" s="27"/>
      <c r="L68" s="27">
        <v>1900000</v>
      </c>
      <c r="M68" s="36"/>
    </row>
    <row r="69" spans="1:13" s="105" customFormat="1" ht="19.5" customHeight="1">
      <c r="A69" s="194">
        <v>15</v>
      </c>
      <c r="B69" s="36" t="s">
        <v>523</v>
      </c>
      <c r="C69" s="186">
        <v>1500000</v>
      </c>
      <c r="D69" s="186">
        <v>1500000</v>
      </c>
      <c r="E69" s="187"/>
      <c r="F69" s="187" t="e">
        <f t="shared" si="5"/>
        <v>#DIV/0!</v>
      </c>
      <c r="G69" s="186">
        <v>2608100</v>
      </c>
      <c r="H69" s="187" t="e">
        <f t="shared" si="4"/>
        <v>#DIV/0!</v>
      </c>
      <c r="I69" s="186">
        <v>2608100</v>
      </c>
      <c r="J69" s="27"/>
      <c r="K69" s="27"/>
      <c r="L69" s="27"/>
      <c r="M69" s="36"/>
    </row>
    <row r="70" spans="1:13" s="105" customFormat="1" ht="19.5" customHeight="1">
      <c r="A70" s="194">
        <v>16</v>
      </c>
      <c r="B70" s="36" t="s">
        <v>524</v>
      </c>
      <c r="C70" s="186">
        <v>700000</v>
      </c>
      <c r="D70" s="186">
        <v>700000</v>
      </c>
      <c r="E70" s="187"/>
      <c r="F70" s="187" t="e">
        <f t="shared" si="5"/>
        <v>#DIV/0!</v>
      </c>
      <c r="G70" s="186">
        <v>1742300</v>
      </c>
      <c r="H70" s="187" t="e">
        <f t="shared" si="4"/>
        <v>#DIV/0!</v>
      </c>
      <c r="I70" s="186">
        <v>1742300</v>
      </c>
      <c r="J70" s="27"/>
      <c r="K70" s="27"/>
      <c r="L70" s="27"/>
      <c r="M70" s="36"/>
    </row>
    <row r="71" spans="1:13" s="105" customFormat="1" ht="19.5" customHeight="1">
      <c r="A71" s="194">
        <v>17</v>
      </c>
      <c r="B71" s="36" t="s">
        <v>525</v>
      </c>
      <c r="C71" s="36"/>
      <c r="D71" s="186"/>
      <c r="E71" s="187"/>
      <c r="F71" s="187" t="e">
        <f t="shared" si="5"/>
        <v>#DIV/0!</v>
      </c>
      <c r="G71" s="186">
        <v>50000</v>
      </c>
      <c r="H71" s="187" t="e">
        <f t="shared" si="4"/>
        <v>#DIV/0!</v>
      </c>
      <c r="I71" s="186">
        <v>560300</v>
      </c>
      <c r="J71" s="27"/>
      <c r="K71" s="27"/>
      <c r="L71" s="27"/>
      <c r="M71" s="197" t="s">
        <v>510</v>
      </c>
    </row>
    <row r="72" spans="1:13" s="105" customFormat="1" ht="19.5" customHeight="1">
      <c r="A72" s="194">
        <v>18</v>
      </c>
      <c r="B72" s="36" t="s">
        <v>526</v>
      </c>
      <c r="C72" s="36"/>
      <c r="D72" s="186"/>
      <c r="E72" s="187"/>
      <c r="F72" s="187">
        <f t="shared" si="5"/>
        <v>5.666666666666667</v>
      </c>
      <c r="G72" s="186">
        <v>1100000</v>
      </c>
      <c r="H72" s="187">
        <f t="shared" si="4"/>
        <v>5.666666666666667</v>
      </c>
      <c r="I72" s="186">
        <v>1100000</v>
      </c>
      <c r="J72" s="27">
        <v>165000</v>
      </c>
      <c r="K72" s="27"/>
      <c r="L72" s="27">
        <v>0</v>
      </c>
      <c r="M72" s="36"/>
    </row>
    <row r="73" spans="1:13" s="105" customFormat="1" ht="19.5" customHeight="1">
      <c r="A73" s="194">
        <v>19</v>
      </c>
      <c r="B73" s="36" t="s">
        <v>527</v>
      </c>
      <c r="C73" s="36"/>
      <c r="D73" s="186"/>
      <c r="E73" s="187"/>
      <c r="F73" s="187">
        <f t="shared" si="5"/>
        <v>-0.12375</v>
      </c>
      <c r="G73" s="186">
        <v>3505000</v>
      </c>
      <c r="H73" s="187">
        <f t="shared" si="4"/>
        <v>-0.12375</v>
      </c>
      <c r="I73" s="186">
        <v>3505000</v>
      </c>
      <c r="J73" s="27">
        <v>4000000</v>
      </c>
      <c r="K73" s="27"/>
      <c r="L73" s="27">
        <v>0</v>
      </c>
      <c r="M73" s="36" t="s">
        <v>528</v>
      </c>
    </row>
    <row r="74" spans="1:13" s="170" customFormat="1" ht="19.5" customHeight="1">
      <c r="A74" s="194">
        <v>20</v>
      </c>
      <c r="B74" s="36" t="s">
        <v>529</v>
      </c>
      <c r="C74" s="36"/>
      <c r="D74" s="36"/>
      <c r="E74" s="36"/>
      <c r="F74" s="36"/>
      <c r="G74" s="36"/>
      <c r="H74" s="205"/>
      <c r="I74" s="186"/>
      <c r="J74" s="27">
        <v>2754500</v>
      </c>
      <c r="K74" s="27"/>
      <c r="L74" s="27">
        <v>3286677</v>
      </c>
      <c r="M74" s="197"/>
    </row>
    <row r="75" spans="1:13" s="170" customFormat="1" ht="19.5" customHeight="1">
      <c r="A75" s="194">
        <v>21</v>
      </c>
      <c r="B75" s="36" t="s">
        <v>530</v>
      </c>
      <c r="C75" s="36"/>
      <c r="D75" s="36"/>
      <c r="E75" s="36"/>
      <c r="F75" s="36"/>
      <c r="G75" s="36"/>
      <c r="H75" s="205"/>
      <c r="I75" s="215"/>
      <c r="J75" s="57">
        <v>936992</v>
      </c>
      <c r="K75" s="57">
        <v>936992</v>
      </c>
      <c r="L75" s="57"/>
      <c r="M75" s="197"/>
    </row>
    <row r="76" spans="1:13" s="170" customFormat="1" ht="19.5" customHeight="1">
      <c r="A76" s="194">
        <v>22</v>
      </c>
      <c r="B76" s="36" t="s">
        <v>531</v>
      </c>
      <c r="C76" s="36"/>
      <c r="D76" s="36"/>
      <c r="E76" s="36"/>
      <c r="F76" s="36"/>
      <c r="G76" s="36"/>
      <c r="H76" s="205"/>
      <c r="I76" s="215"/>
      <c r="J76" s="57">
        <v>280677.61</v>
      </c>
      <c r="K76" s="57">
        <v>280677.61</v>
      </c>
      <c r="L76" s="57"/>
      <c r="M76" s="197"/>
    </row>
    <row r="77" spans="1:13" s="170" customFormat="1" ht="19.5" customHeight="1">
      <c r="A77" s="194">
        <v>23</v>
      </c>
      <c r="B77" s="36" t="s">
        <v>532</v>
      </c>
      <c r="C77" s="36"/>
      <c r="D77" s="36"/>
      <c r="E77" s="36"/>
      <c r="F77" s="36"/>
      <c r="G77" s="36"/>
      <c r="H77" s="205"/>
      <c r="I77" s="215"/>
      <c r="J77" s="57">
        <v>259600</v>
      </c>
      <c r="K77" s="57"/>
      <c r="L77" s="57">
        <f>6202500+58658+76000</f>
        <v>6337158</v>
      </c>
      <c r="M77" s="197"/>
    </row>
    <row r="78" spans="1:13" s="170" customFormat="1" ht="19.5" customHeight="1">
      <c r="A78" s="194">
        <v>24</v>
      </c>
      <c r="B78" s="36" t="s">
        <v>533</v>
      </c>
      <c r="C78" s="36"/>
      <c r="D78" s="36"/>
      <c r="E78" s="36"/>
      <c r="F78" s="36"/>
      <c r="G78" s="36"/>
      <c r="H78" s="205"/>
      <c r="I78" s="215"/>
      <c r="J78" s="57">
        <v>941327</v>
      </c>
      <c r="K78" s="57">
        <v>941327</v>
      </c>
      <c r="L78" s="57">
        <v>0</v>
      </c>
      <c r="M78" s="197"/>
    </row>
    <row r="79" spans="1:13" s="170" customFormat="1" ht="19.5" customHeight="1">
      <c r="A79" s="194">
        <v>25</v>
      </c>
      <c r="B79" s="36" t="s">
        <v>534</v>
      </c>
      <c r="C79" s="36"/>
      <c r="D79" s="36"/>
      <c r="E79" s="36"/>
      <c r="F79" s="36"/>
      <c r="G79" s="36"/>
      <c r="H79" s="205"/>
      <c r="I79" s="215"/>
      <c r="J79" s="57">
        <v>5800</v>
      </c>
      <c r="K79" s="57">
        <v>389831</v>
      </c>
      <c r="L79" s="57">
        <v>1394929</v>
      </c>
      <c r="M79" s="197"/>
    </row>
    <row r="80" spans="1:13" s="169" customFormat="1" ht="19.5" customHeight="1">
      <c r="A80" s="194">
        <v>26</v>
      </c>
      <c r="B80" s="36" t="s">
        <v>535</v>
      </c>
      <c r="C80" s="36"/>
      <c r="D80" s="36"/>
      <c r="E80" s="36"/>
      <c r="F80" s="36"/>
      <c r="G80" s="36"/>
      <c r="H80" s="205"/>
      <c r="I80" s="215"/>
      <c r="J80" s="57">
        <v>340400</v>
      </c>
      <c r="K80" s="57"/>
      <c r="L80" s="57">
        <v>10118000</v>
      </c>
      <c r="M80" s="36"/>
    </row>
    <row r="81" spans="1:13" s="169" customFormat="1" ht="19.5" customHeight="1">
      <c r="A81" s="194">
        <v>27</v>
      </c>
      <c r="B81" s="39" t="s">
        <v>536</v>
      </c>
      <c r="C81" s="39"/>
      <c r="D81" s="39"/>
      <c r="E81" s="39"/>
      <c r="F81" s="39"/>
      <c r="G81" s="39"/>
      <c r="H81" s="206"/>
      <c r="I81" s="215"/>
      <c r="J81" s="57">
        <v>220300</v>
      </c>
      <c r="K81" s="57"/>
      <c r="L81" s="57">
        <v>1468500</v>
      </c>
      <c r="M81" s="39"/>
    </row>
    <row r="82" spans="1:13" s="169" customFormat="1" ht="19.5" customHeight="1">
      <c r="A82" s="194">
        <v>28</v>
      </c>
      <c r="B82" s="39" t="s">
        <v>537</v>
      </c>
      <c r="C82" s="39"/>
      <c r="D82" s="39"/>
      <c r="E82" s="39"/>
      <c r="F82" s="39"/>
      <c r="G82" s="39"/>
      <c r="H82" s="206"/>
      <c r="I82" s="215"/>
      <c r="J82" s="57">
        <v>114000</v>
      </c>
      <c r="K82" s="57"/>
      <c r="L82" s="57">
        <v>0</v>
      </c>
      <c r="M82" s="39"/>
    </row>
    <row r="83" spans="1:13" s="105" customFormat="1" ht="19.5" customHeight="1">
      <c r="A83" s="194">
        <v>29</v>
      </c>
      <c r="B83" s="36" t="s">
        <v>538</v>
      </c>
      <c r="C83" s="36"/>
      <c r="D83" s="36"/>
      <c r="E83" s="36"/>
      <c r="F83" s="36"/>
      <c r="G83" s="36"/>
      <c r="H83" s="205"/>
      <c r="I83" s="215"/>
      <c r="J83" s="57">
        <v>670824</v>
      </c>
      <c r="K83" s="57">
        <v>1057633.38</v>
      </c>
      <c r="L83" s="57">
        <v>0</v>
      </c>
      <c r="M83" s="197"/>
    </row>
    <row r="84" spans="1:13" s="105" customFormat="1" ht="19.5" customHeight="1">
      <c r="A84" s="194">
        <v>30</v>
      </c>
      <c r="B84" s="36" t="s">
        <v>539</v>
      </c>
      <c r="C84" s="36"/>
      <c r="D84" s="36"/>
      <c r="E84" s="36"/>
      <c r="F84" s="36"/>
      <c r="G84" s="36"/>
      <c r="H84" s="205"/>
      <c r="I84" s="215"/>
      <c r="J84" s="57">
        <v>106126</v>
      </c>
      <c r="K84" s="57">
        <v>106126</v>
      </c>
      <c r="L84" s="57">
        <v>0</v>
      </c>
      <c r="M84" s="197"/>
    </row>
    <row r="85" spans="1:13" s="105" customFormat="1" ht="19.5" customHeight="1">
      <c r="A85" s="194">
        <v>31</v>
      </c>
      <c r="B85" s="36" t="s">
        <v>540</v>
      </c>
      <c r="C85" s="36"/>
      <c r="D85" s="36"/>
      <c r="E85" s="36"/>
      <c r="F85" s="36"/>
      <c r="G85" s="36"/>
      <c r="H85" s="205"/>
      <c r="I85" s="215"/>
      <c r="J85" s="57">
        <v>15900</v>
      </c>
      <c r="K85" s="57">
        <v>87781.84</v>
      </c>
      <c r="L85" s="57">
        <v>0</v>
      </c>
      <c r="M85" s="197"/>
    </row>
    <row r="86" spans="1:13" s="105" customFormat="1" ht="19.5" customHeight="1">
      <c r="A86" s="194">
        <v>32</v>
      </c>
      <c r="B86" s="36" t="s">
        <v>541</v>
      </c>
      <c r="C86" s="36"/>
      <c r="D86" s="36"/>
      <c r="E86" s="36"/>
      <c r="F86" s="36"/>
      <c r="G86" s="36"/>
      <c r="H86" s="205"/>
      <c r="I86" s="215"/>
      <c r="J86" s="57">
        <v>136322.94</v>
      </c>
      <c r="K86" s="57">
        <v>136322.94</v>
      </c>
      <c r="L86" s="57">
        <v>0</v>
      </c>
      <c r="M86" s="197"/>
    </row>
    <row r="87" spans="1:13" s="105" customFormat="1" ht="19.5" customHeight="1">
      <c r="A87" s="194">
        <v>33</v>
      </c>
      <c r="B87" s="36" t="s">
        <v>542</v>
      </c>
      <c r="C87" s="36"/>
      <c r="D87" s="36"/>
      <c r="E87" s="36"/>
      <c r="F87" s="36"/>
      <c r="G87" s="36"/>
      <c r="H87" s="205"/>
      <c r="I87" s="215"/>
      <c r="J87" s="57">
        <v>83600</v>
      </c>
      <c r="K87" s="57"/>
      <c r="L87" s="57">
        <v>8900</v>
      </c>
      <c r="M87" s="36"/>
    </row>
    <row r="88" spans="1:13" s="105" customFormat="1" ht="19.5" customHeight="1">
      <c r="A88" s="194">
        <v>34</v>
      </c>
      <c r="B88" s="36" t="s">
        <v>543</v>
      </c>
      <c r="C88" s="36"/>
      <c r="D88" s="36"/>
      <c r="E88" s="36"/>
      <c r="F88" s="36"/>
      <c r="G88" s="36"/>
      <c r="H88" s="205"/>
      <c r="I88" s="215"/>
      <c r="J88" s="57">
        <v>520194</v>
      </c>
      <c r="K88" s="57">
        <v>720052</v>
      </c>
      <c r="L88" s="57">
        <v>0</v>
      </c>
      <c r="M88" s="197"/>
    </row>
    <row r="89" spans="1:13" s="105" customFormat="1" ht="19.5" customHeight="1">
      <c r="A89" s="194">
        <v>35</v>
      </c>
      <c r="B89" s="36" t="s">
        <v>544</v>
      </c>
      <c r="C89" s="36"/>
      <c r="D89" s="36"/>
      <c r="E89" s="36"/>
      <c r="F89" s="36"/>
      <c r="G89" s="36"/>
      <c r="H89" s="205"/>
      <c r="I89" s="215"/>
      <c r="J89" s="57">
        <v>37200</v>
      </c>
      <c r="K89" s="57"/>
      <c r="L89" s="57">
        <v>0</v>
      </c>
      <c r="M89" s="197"/>
    </row>
    <row r="90" spans="1:13" s="105" customFormat="1" ht="19.5" customHeight="1">
      <c r="A90" s="194">
        <v>36</v>
      </c>
      <c r="B90" s="36" t="s">
        <v>545</v>
      </c>
      <c r="C90" s="36"/>
      <c r="D90" s="36"/>
      <c r="E90" s="36"/>
      <c r="F90" s="36"/>
      <c r="G90" s="36"/>
      <c r="H90" s="205"/>
      <c r="I90" s="215"/>
      <c r="J90" s="57">
        <v>68800</v>
      </c>
      <c r="K90" s="57">
        <v>744086.28</v>
      </c>
      <c r="L90" s="57">
        <v>789000</v>
      </c>
      <c r="M90" s="197"/>
    </row>
    <row r="91" spans="1:13" s="169" customFormat="1" ht="19.5" customHeight="1">
      <c r="A91" s="194">
        <v>37</v>
      </c>
      <c r="B91" s="39" t="s">
        <v>546</v>
      </c>
      <c r="C91" s="39"/>
      <c r="D91" s="39"/>
      <c r="E91" s="39"/>
      <c r="F91" s="39"/>
      <c r="G91" s="39"/>
      <c r="H91" s="206"/>
      <c r="I91" s="215"/>
      <c r="J91" s="57">
        <v>1045200</v>
      </c>
      <c r="K91" s="57"/>
      <c r="L91" s="57">
        <v>0</v>
      </c>
      <c r="M91" s="199"/>
    </row>
    <row r="92" spans="1:13" s="169" customFormat="1" ht="19.5" customHeight="1">
      <c r="A92" s="194">
        <v>38</v>
      </c>
      <c r="B92" s="39" t="s">
        <v>547</v>
      </c>
      <c r="C92" s="39"/>
      <c r="D92" s="39"/>
      <c r="E92" s="39"/>
      <c r="F92" s="39"/>
      <c r="G92" s="207"/>
      <c r="H92" s="208"/>
      <c r="I92" s="57"/>
      <c r="J92" s="57">
        <v>18300</v>
      </c>
      <c r="K92" s="57"/>
      <c r="L92" s="57">
        <v>0</v>
      </c>
      <c r="M92" s="199"/>
    </row>
    <row r="93" spans="1:13" s="169" customFormat="1" ht="19.5" customHeight="1">
      <c r="A93" s="194">
        <v>39</v>
      </c>
      <c r="B93" s="36" t="s">
        <v>548</v>
      </c>
      <c r="C93" s="36"/>
      <c r="D93" s="36"/>
      <c r="E93" s="36"/>
      <c r="F93" s="36"/>
      <c r="G93" s="209"/>
      <c r="H93" s="210"/>
      <c r="I93" s="27"/>
      <c r="J93" s="27">
        <v>1500</v>
      </c>
      <c r="K93" s="27"/>
      <c r="L93" s="27">
        <v>198800</v>
      </c>
      <c r="M93" s="216"/>
    </row>
    <row r="94" spans="1:13" s="169" customFormat="1" ht="19.5" customHeight="1">
      <c r="A94" s="194">
        <v>40</v>
      </c>
      <c r="B94" s="36" t="s">
        <v>549</v>
      </c>
      <c r="C94" s="36"/>
      <c r="D94" s="36"/>
      <c r="E94" s="36"/>
      <c r="F94" s="36"/>
      <c r="G94" s="209"/>
      <c r="H94" s="210"/>
      <c r="I94" s="27"/>
      <c r="J94" s="27">
        <v>800</v>
      </c>
      <c r="K94" s="27"/>
      <c r="L94" s="27">
        <v>169221</v>
      </c>
      <c r="M94" s="216"/>
    </row>
    <row r="95" spans="1:13" ht="33.75" customHeight="1">
      <c r="A95" s="194">
        <v>41</v>
      </c>
      <c r="B95" s="23" t="s">
        <v>550</v>
      </c>
      <c r="C95" s="23"/>
      <c r="D95" s="23"/>
      <c r="E95" s="23"/>
      <c r="F95" s="23"/>
      <c r="G95" s="211"/>
      <c r="H95" s="212"/>
      <c r="I95" s="53"/>
      <c r="J95" s="53"/>
      <c r="K95" s="217">
        <v>133614</v>
      </c>
      <c r="L95" s="22"/>
      <c r="M95" s="218" t="s">
        <v>551</v>
      </c>
    </row>
    <row r="96" spans="1:13" ht="19.5" customHeight="1">
      <c r="A96" s="194">
        <v>42</v>
      </c>
      <c r="B96" s="23" t="s">
        <v>552</v>
      </c>
      <c r="C96" s="23"/>
      <c r="D96" s="23"/>
      <c r="E96" s="23"/>
      <c r="F96" s="23"/>
      <c r="G96" s="211"/>
      <c r="H96" s="212"/>
      <c r="I96" s="53"/>
      <c r="J96" s="53"/>
      <c r="K96" s="217">
        <v>168000</v>
      </c>
      <c r="L96" s="22"/>
      <c r="M96" s="203" t="s">
        <v>553</v>
      </c>
    </row>
    <row r="97" spans="1:13" ht="19.5" customHeight="1">
      <c r="A97" s="194">
        <v>43</v>
      </c>
      <c r="B97" s="23" t="s">
        <v>554</v>
      </c>
      <c r="C97" s="23"/>
      <c r="D97" s="23"/>
      <c r="E97" s="23"/>
      <c r="F97" s="23"/>
      <c r="G97" s="211"/>
      <c r="H97" s="212"/>
      <c r="I97" s="53"/>
      <c r="J97" s="53"/>
      <c r="K97" s="217">
        <v>597187.36</v>
      </c>
      <c r="L97" s="22"/>
      <c r="M97" s="203" t="s">
        <v>555</v>
      </c>
    </row>
    <row r="98" spans="1:13" ht="19.5" customHeight="1">
      <c r="A98" s="194">
        <v>44</v>
      </c>
      <c r="B98" s="23" t="s">
        <v>556</v>
      </c>
      <c r="C98" s="23"/>
      <c r="D98" s="23"/>
      <c r="E98" s="23"/>
      <c r="F98" s="23"/>
      <c r="G98" s="211"/>
      <c r="H98" s="212"/>
      <c r="I98" s="53"/>
      <c r="J98" s="53"/>
      <c r="K98" s="217">
        <v>189877.42</v>
      </c>
      <c r="L98" s="22"/>
      <c r="M98" s="203" t="s">
        <v>557</v>
      </c>
    </row>
    <row r="99" spans="1:13" ht="19.5" customHeight="1">
      <c r="A99" s="194">
        <v>45</v>
      </c>
      <c r="B99" s="23" t="s">
        <v>558</v>
      </c>
      <c r="C99" s="23"/>
      <c r="D99" s="23"/>
      <c r="E99" s="23"/>
      <c r="F99" s="23"/>
      <c r="G99" s="211"/>
      <c r="H99" s="212"/>
      <c r="I99" s="53"/>
      <c r="J99" s="53"/>
      <c r="K99" s="217">
        <v>78040.27</v>
      </c>
      <c r="L99" s="22"/>
      <c r="M99" s="203" t="s">
        <v>559</v>
      </c>
    </row>
    <row r="100" spans="1:13" ht="19.5" customHeight="1">
      <c r="A100" s="194">
        <v>46</v>
      </c>
      <c r="B100" s="23" t="s">
        <v>560</v>
      </c>
      <c r="C100" s="23"/>
      <c r="D100" s="23"/>
      <c r="E100" s="23"/>
      <c r="F100" s="23"/>
      <c r="G100" s="211"/>
      <c r="H100" s="212"/>
      <c r="I100" s="53"/>
      <c r="J100" s="53"/>
      <c r="K100" s="217">
        <v>110591.27</v>
      </c>
      <c r="L100" s="22"/>
      <c r="M100" s="203" t="s">
        <v>561</v>
      </c>
    </row>
    <row r="101" spans="1:13" ht="39.75" customHeight="1">
      <c r="A101" s="194">
        <v>47</v>
      </c>
      <c r="B101" s="69" t="s">
        <v>562</v>
      </c>
      <c r="C101" s="69"/>
      <c r="D101" s="23"/>
      <c r="E101" s="23"/>
      <c r="F101" s="23"/>
      <c r="G101" s="211"/>
      <c r="H101" s="212"/>
      <c r="I101" s="53"/>
      <c r="J101" s="53"/>
      <c r="K101" s="217">
        <v>1283502.18</v>
      </c>
      <c r="L101" s="22"/>
      <c r="M101" s="203" t="s">
        <v>563</v>
      </c>
    </row>
    <row r="102" spans="1:13" ht="19.5" customHeight="1">
      <c r="A102" s="194">
        <v>48</v>
      </c>
      <c r="B102" s="23" t="s">
        <v>564</v>
      </c>
      <c r="C102" s="23"/>
      <c r="D102" s="23"/>
      <c r="E102" s="23"/>
      <c r="F102" s="23"/>
      <c r="G102" s="211"/>
      <c r="H102" s="212"/>
      <c r="I102" s="53"/>
      <c r="J102" s="53"/>
      <c r="K102" s="217">
        <v>77520</v>
      </c>
      <c r="L102" s="22"/>
      <c r="M102" s="203" t="s">
        <v>565</v>
      </c>
    </row>
    <row r="103" spans="1:13" ht="19.5" customHeight="1">
      <c r="A103" s="194">
        <v>49</v>
      </c>
      <c r="B103" s="23" t="s">
        <v>566</v>
      </c>
      <c r="C103" s="23"/>
      <c r="D103" s="23"/>
      <c r="E103" s="23"/>
      <c r="F103" s="23"/>
      <c r="G103" s="211"/>
      <c r="H103" s="212"/>
      <c r="I103" s="53"/>
      <c r="J103" s="53"/>
      <c r="K103" s="217">
        <v>111507.42</v>
      </c>
      <c r="L103" s="22"/>
      <c r="M103" s="216"/>
    </row>
    <row r="104" spans="1:13" ht="27" customHeight="1">
      <c r="A104" s="194">
        <v>50</v>
      </c>
      <c r="B104" s="23" t="s">
        <v>567</v>
      </c>
      <c r="C104" s="23"/>
      <c r="D104" s="23"/>
      <c r="E104" s="23"/>
      <c r="F104" s="23"/>
      <c r="G104" s="211"/>
      <c r="H104" s="212"/>
      <c r="I104" s="53"/>
      <c r="J104" s="53"/>
      <c r="K104" s="217">
        <v>1000000</v>
      </c>
      <c r="L104" s="22"/>
      <c r="M104" s="218" t="s">
        <v>568</v>
      </c>
    </row>
    <row r="105" spans="1:13" ht="19.5" customHeight="1">
      <c r="A105" s="194">
        <v>51</v>
      </c>
      <c r="B105" s="23" t="s">
        <v>569</v>
      </c>
      <c r="C105" s="23"/>
      <c r="D105" s="23"/>
      <c r="E105" s="23"/>
      <c r="F105" s="23"/>
      <c r="G105" s="211"/>
      <c r="H105" s="212"/>
      <c r="I105" s="53"/>
      <c r="J105" s="53"/>
      <c r="K105" s="217">
        <v>29616.23</v>
      </c>
      <c r="L105" s="22"/>
      <c r="M105" s="203" t="s">
        <v>570</v>
      </c>
    </row>
    <row r="106" spans="1:13" ht="19.5" customHeight="1">
      <c r="A106" s="194">
        <v>52</v>
      </c>
      <c r="B106" s="23" t="s">
        <v>571</v>
      </c>
      <c r="C106" s="23"/>
      <c r="D106" s="23"/>
      <c r="E106" s="23"/>
      <c r="F106" s="23"/>
      <c r="G106" s="211"/>
      <c r="H106" s="212"/>
      <c r="I106" s="53"/>
      <c r="J106" s="53"/>
      <c r="K106" s="217">
        <v>821216.42</v>
      </c>
      <c r="L106" s="22"/>
      <c r="M106" s="203" t="s">
        <v>570</v>
      </c>
    </row>
    <row r="107" spans="1:13" ht="19.5" customHeight="1">
      <c r="A107" s="194">
        <v>53</v>
      </c>
      <c r="B107" s="23" t="s">
        <v>572</v>
      </c>
      <c r="C107" s="23"/>
      <c r="D107" s="23"/>
      <c r="E107" s="23"/>
      <c r="F107" s="23"/>
      <c r="G107" s="211"/>
      <c r="H107" s="212"/>
      <c r="I107" s="53"/>
      <c r="J107" s="53"/>
      <c r="K107" s="217">
        <v>821216.42</v>
      </c>
      <c r="L107" s="22"/>
      <c r="M107" s="203" t="s">
        <v>570</v>
      </c>
    </row>
    <row r="108" spans="1:13" ht="14.25">
      <c r="A108" s="194">
        <v>54</v>
      </c>
      <c r="B108" s="37" t="s">
        <v>573</v>
      </c>
      <c r="C108" s="37"/>
      <c r="D108" s="37"/>
      <c r="E108" s="37"/>
      <c r="F108" s="37"/>
      <c r="G108" s="1"/>
      <c r="H108" s="213"/>
      <c r="I108" s="1"/>
      <c r="J108" s="1"/>
      <c r="K108" s="213"/>
      <c r="L108" s="1"/>
      <c r="M108" s="1"/>
    </row>
    <row r="109" spans="1:13" ht="19.5" customHeight="1">
      <c r="A109" s="194">
        <v>55</v>
      </c>
      <c r="B109" s="23" t="s">
        <v>574</v>
      </c>
      <c r="C109" s="23"/>
      <c r="D109" s="23"/>
      <c r="E109" s="23"/>
      <c r="F109" s="23"/>
      <c r="G109" s="214"/>
      <c r="H109" s="212"/>
      <c r="I109" s="53"/>
      <c r="J109" s="53"/>
      <c r="K109" s="217">
        <v>125000000</v>
      </c>
      <c r="L109" s="22"/>
      <c r="M109" s="203" t="s">
        <v>575</v>
      </c>
    </row>
    <row r="110" spans="1:13" ht="39" customHeight="1">
      <c r="A110" s="194">
        <v>56</v>
      </c>
      <c r="B110" s="69" t="s">
        <v>576</v>
      </c>
      <c r="C110" s="69"/>
      <c r="D110" s="23"/>
      <c r="E110" s="23"/>
      <c r="F110" s="23"/>
      <c r="G110" s="214"/>
      <c r="H110" s="212"/>
      <c r="I110" s="53"/>
      <c r="J110" s="53"/>
      <c r="K110" s="217">
        <v>35000000</v>
      </c>
      <c r="L110" s="22"/>
      <c r="M110" s="218" t="s">
        <v>577</v>
      </c>
    </row>
  </sheetData>
  <sheetProtection/>
  <mergeCells count="13">
    <mergeCell ref="A2:A5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16111111111111112" right="0.16111111111111112" top="0.40902777777777777" bottom="0.40902777777777777" header="0.5118055555555555" footer="0.5118055555555555"/>
  <pageSetup fitToHeight="0" fitToWidth="1" horizontalDpi="600" verticalDpi="600" orientation="landscape" paperSize="9" scale="61"/>
  <ignoredErrors>
    <ignoredError sqref="G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秋鬂千丝</cp:lastModifiedBy>
  <dcterms:created xsi:type="dcterms:W3CDTF">2016-12-02T08:54:00Z</dcterms:created>
  <dcterms:modified xsi:type="dcterms:W3CDTF">2022-03-04T10:12:12Z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85EDD0BD7BFD4EF2BF691EC1FC3976D0</vt:lpwstr>
  </property>
</Properties>
</file>